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<sst xmlns="http://schemas.openxmlformats.org/spreadsheetml/2006/main" count="788" uniqueCount="490">
  <si>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</si>
  <si>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</si>
  <si>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</si>
  <si>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</si>
  <si>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</si>
  <si>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</si>
  <si>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</si>
  <si>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</si>
  <si>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</si>
  <si>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</si>
  <si>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</si>
  <si>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</si>
  <si>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</si>
  <si>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</si>
  <si>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</si>
  <si>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</si>
  <si>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</si>
  <si>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</si>
  <si>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</si>
  <si>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</si>
  <si>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</si>
  <si>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</si>
  <si>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</si>
  <si>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</si>
  <si>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</si>
  <si>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</si>
  <si>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</si>
  <si>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</si>
  <si>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</si>
  <si>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</si>
  <si>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</si>
  <si>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</si>
  <si>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</si>
  <si>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</si>
  <si>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</si>
  <si>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</si>
  <si>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</si>
  <si>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</si>
  <si>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</si>
  <si>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</si>
  <si>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</si>
  <si>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</si>
  <si>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</si>
  <si>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</si>
  <si>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</si>
  <si>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</si>
  <si>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</si>
  <si>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</si>
  <si>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</si>
  <si>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</si>
  <si>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</si>
  <si>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</si>
  <si>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</si>
  <si>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</si>
  <si>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</si>
  <si>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</si>
  <si>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</si>
  <si>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</si>
  <si>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</si>
  <si>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</si>
  <si>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</si>
  <si>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</si>
  <si>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</si>
  <si>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</si>
  <si>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</si>
  <si>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</si>
  <si>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</si>
  <si>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</si>
  <si>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</si>
  <si>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</si>
  <si>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</si>
  <si>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</si>
  <si>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</si>
  <si>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</si>
  <si>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</si>
  <si>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</si>
  <si>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</si>
  <si>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</si>
  <si>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</si>
  <si>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</si>
  <si>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</si>
  <si>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</si>
  <si>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</si>
  <si>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</si>
  <si>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</si>
  <si>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</si>
  <si>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</si>
  <si>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</si>
  <si>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</si>
  <si>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</si>
  <si>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</si>
  <si>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</si>
  <si>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</si>
  <si>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</si>
  <si>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</si>
  <si>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</si>
  <si>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</si>
  <si>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</si>
  <si>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</si>
  <si>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</si>
  <si>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</si>
  <si>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</si>
  <si>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</si>
  <si>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</si>
  <si>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</si>
  <si>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</si>
  <si>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</si>
  <si>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</si>
  <si>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</si>
  <si>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</si>
  <si>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</si>
  <si>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</si>
  <si>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</si>
  <si>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</si>
  <si>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</si>
  <si>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</si>
  <si>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</si>
  <si>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</si>
  <si>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</si>
  <si>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</si>
  <si>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</si>
  <si>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</si>
  <si>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</si>
  <si>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</si>
  <si>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</si>
  <si>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</si>
  <si>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</si>
  <si>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</si>
  <si>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</si>
  <si>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</si>
  <si>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</si>
  <si>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</si>
  <si>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</si>
  <si>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</si>
  <si>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</si>
  <si>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</si>
  <si>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</si>
  <si>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</si>
  <si>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</si>
  <si>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</si>
  <si>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</si>
  <si>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</si>
  <si>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</si>
  <si>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</si>
  <si>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</si>
  <si>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</si>
  <si>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</si>
  <si>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</si>
  <si>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</si>
  <si>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</si>
  <si>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</si>
  <si>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</si>
  <si>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</si>
  <si>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</si>
  <si>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</si>
  <si>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</si>
  <si>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</si>
  <si>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</si>
  <si>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</si>
  <si>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</si>
  <si>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</si>
  <si>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</si>
  <si>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</si>
  <si>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</si>
  <si>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</si>
  <si>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</si>
  <si>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</si>
  <si>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</si>
  <si>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</si>
  <si>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</si>
  <si>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</si>
  <si>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</si>
  <si>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</si>
  <si>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</si>
  <si>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</si>
  <si>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</si>
  <si>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</si>
  <si>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</si>
  <si>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</si>
  <si>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</si>
  <si>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</si>
  <si>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</si>
  <si>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</si>
  <si>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</si>
  <si>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</si>
  <si>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</si>
  <si>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</si>
  <si>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</si>
  <si>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</si>
  <si>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</si>
  <si>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</si>
  <si>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</si>
  <si>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</si>
  <si>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</si>
  <si>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</si>
  <si>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</si>
  <si>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</si>
  <si>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</si>
  <si>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</si>
  <si>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</si>
  <si>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</si>
  <si>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</si>
  <si>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</si>
  <si>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</si>
  <si>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</si>
  <si>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</si>
  <si>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</si>
  <si>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</si>
  <si>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</si>
  <si>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</si>
  <si>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</si>
  <si>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</si>
  <si>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</si>
  <si>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</si>
  <si>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</si>
  <si>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</si>
  <si>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</si>
  <si>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</si>
  <si>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</si>
  <si>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</si>
  <si>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</si>
  <si>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</si>
  <si>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</si>
  <si>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</si>
  <si>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</si>
  <si>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</si>
  <si>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</si>
  <si>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</si>
  <si>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</si>
  <si>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</si>
  <si>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</si>
  <si>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</si>
  <si>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</si>
  <si>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</si>
  <si>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</si>
  <si>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</si>
  <si>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</si>
  <si>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</si>
  <si>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</si>
  <si>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</si>
  <si>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</si>
  <si>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</si>
  <si>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</si>
  <si>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</si>
  <si>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</si>
  <si>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</si>
  <si>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</si>
  <si>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</si>
  <si>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</si>
  <si>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</si>
  <si>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</si>
  <si>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</si>
  <si>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</si>
  <si>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</si>
  <si>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</si>
  <si>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</si>
  <si>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</si>
  <si>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</si>
  <si>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</si>
  <si>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</si>
  <si>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</si>
  <si>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</si>
  <si>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</si>
  <si>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</si>
  <si>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</si>
  <si>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</si>
  <si>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</si>
  <si>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</si>
  <si>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</si>
  <si>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</si>
  <si>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</si>
  <si>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</si>
  <si>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</si>
  <si>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</si>
  <si>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</si>
  <si>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</si>
  <si>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</si>
  <si>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</si>
  <si>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</si>
  <si>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</si>
  <si>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</si>
  <si>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</si>
  <si>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</si>
  <si>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</si>
  <si>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</si>
  <si>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</si>
  <si>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</si>
  <si>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</si>
  <si>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</si>
  <si>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</si>
  <si>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</si>
  <si>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</si>
  <si>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</si>
  <si>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</si>
  <si>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</si>
  <si>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</si>
  <si>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</si>
  <si>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</si>
  <si>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</si>
  <si>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</si>
  <si>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</si>
  <si>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</si>
  <si>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</si>
  <si>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</si>
  <si>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</si>
  <si>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</si>
  <si>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</si>
  <si>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</si>
  <si>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</si>
  <si>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</si>
  <si>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</si>
  <si>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</si>
  <si>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</si>
  <si>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</si>
  <si>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</si>
  <si>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</si>
  <si>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</si>
  <si>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</si>
  <si>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</si>
  <si>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</si>
  <si>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</si>
  <si>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</si>
  <si>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</si>
  <si>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</si>
  <si>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</si>
  <si>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</si>
  <si>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</si>
  <si>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</si>
  <si>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</si>
  <si>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</si>
  <si>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</si>
  <si>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</si>
  <si>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</si>
  <si>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</si>
  <si>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</si>
  <si>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</si>
  <si>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</si>
  <si>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</si>
  <si>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</si>
  <si>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</si>
  <si>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</si>
  <si>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</si>
  <si>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</si>
  <si>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</si>
  <si>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</si>
  <si>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</si>
  <si>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</si>
  <si>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</si>
  <si>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</si>
  <si>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</si>
  <si>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</si>
  <si>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</si>
  <si>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</si>
  <si>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</si>
  <si>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</si>
  <si>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</si>
  <si>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</si>
  <si>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</si>
  <si>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</si>
  <si>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</si>
  <si>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</si>
  <si>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</si>
  <si>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</si>
  <si>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</si>
  <si>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</si>
  <si>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</si>
  <si>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</si>
  <si>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</si>
  <si>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</si>
  <si>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</si>
  <si>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</si>
  <si>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</si>
  <si>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</si>
  <si>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</si>
  <si>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</si>
  <si>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</si>
  <si>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</si>
  <si>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</si>
  <si>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</si>
  <si>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951 1102 0720000000 000</t>
  </si>
  <si>
    <t>951 1102 0720020160 000</t>
  </si>
  <si>
    <t>951 1102 0720020160 244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</si>
  <si>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</si>
  <si>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</si>
  <si>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</si>
  <si>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</si>
  <si>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>000  1  01  02020  01  0000  110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</si>
  <si>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</si>
  <si>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</si>
  <si>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951 0801 0620073850 611</t>
  </si>
  <si>
    <t>Премии и гранты</t>
  </si>
  <si>
    <t>951 1102 0710020140 350</t>
  </si>
  <si>
    <t>951 0801 0610073850 000</t>
  </si>
  <si>
    <t xml:space="preserve">Расходы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</t>
  </si>
  <si>
    <t>951 0801 0620073850 000</t>
  </si>
  <si>
    <t xml:space="preserve"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 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</si>
  <si>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 муниципальной программы Владимировского сельского поселения «Развитие культуры» </t>
  </si>
  <si>
    <t xml:space="preserve">                                                на  1 января 2017 г.</t>
  </si>
  <si>
    <t>01.01.2017</t>
  </si>
  <si>
    <t>000  1  11 05075  10  0000  120</t>
  </si>
  <si>
    <t>Доходы от сдачи в аренду имущества, составляющего казну сельских поселений (за исключением земельных участков)</t>
  </si>
  <si>
    <t>24 января 2017  г.</t>
  </si>
  <si>
    <t xml:space="preserve">Наименование публично-правового образования         Муниципальное образование           "Владимировское сельское поселение" </t>
  </si>
  <si>
    <t>финансового органа              Администрация Владимировского сельского поселения</t>
  </si>
  <si>
    <t>000 116 51000 02 0000 140</t>
  </si>
  <si>
    <t>000 116 51040 02 0000 140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</si>
  <si>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</si>
  <si>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</si>
  <si>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</si>
  <si>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000  1  11 00000  00  0000  000</t>
  </si>
  <si>
    <t>000  1  11 05000  00  0000  120</t>
  </si>
  <si>
    <t>000  1  11 05075  00  0000  120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</si>
  <si>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</si>
  <si>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</si>
  <si>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</si>
  <si>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951 0102 8810000110 120</t>
  </si>
  <si>
    <t>951 0104 0120000110 120</t>
  </si>
  <si>
    <t>Иные закупки товаров, работ и услуг для обеспечения государственных (муниципальных) нужд</t>
  </si>
  <si>
    <t>951 0104 0120000190 240</t>
  </si>
  <si>
    <t>951 0104 9990072390 240</t>
  </si>
  <si>
    <t xml:space="preserve">Уплата прочих налогов, сборов </t>
  </si>
  <si>
    <t>Уплата налогов, сборов и иных платежей</t>
  </si>
  <si>
    <t>951 0113 0120099990 850</t>
  </si>
  <si>
    <t>951 0113 0210020280 850</t>
  </si>
  <si>
    <t>951 0113 0220020020 240</t>
  </si>
  <si>
    <t>951 0113 0220020250 240</t>
  </si>
  <si>
    <t>951 0113 9990020260 240</t>
  </si>
  <si>
    <t>951 0113 9990099990 850</t>
  </si>
  <si>
    <t>951 0203 9990051180 120</t>
  </si>
  <si>
    <t>951 0203 9990051180 240</t>
  </si>
  <si>
    <t>951 0309 0310020030 240</t>
  </si>
  <si>
    <t>951 0309 0330020050 240</t>
  </si>
  <si>
    <t>951 0409 0410020060 240</t>
  </si>
  <si>
    <t>951 0409 0410073510 240</t>
  </si>
  <si>
    <t>951 0409 04100S3510 240</t>
  </si>
  <si>
    <t>951 0409 0420020070 240</t>
  </si>
  <si>
    <t>Субсидии юридическим лицам (кроме некоммерчкских организаций), индивидуальным предпринимателям, физическим лицам - производителям товаров, работ, услуг</t>
  </si>
  <si>
    <t>951 0503 0520020090 240</t>
  </si>
  <si>
    <t>951 0502 0510020080 240</t>
  </si>
  <si>
    <t>951 0503 0520020100 240</t>
  </si>
  <si>
    <t>951 0503 0520020120 240</t>
  </si>
  <si>
    <t>951 0503 0520020220 240</t>
  </si>
  <si>
    <t>951 0503 0520099990 850</t>
  </si>
  <si>
    <t xml:space="preserve">Субсидии бюджетным учреждениям </t>
  </si>
  <si>
    <t>951 0801 0610000590 610</t>
  </si>
  <si>
    <t>951 0801 06100S3850 610</t>
  </si>
  <si>
    <t>951 0801 0610073850 610</t>
  </si>
  <si>
    <t>951 0801 0610073850 611</t>
  </si>
  <si>
    <t>951 0801 06100S3850 000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</si>
  <si>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</si>
  <si>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951 0801 0620000590 610</t>
  </si>
  <si>
    <t>951 0801 0620073850 610</t>
  </si>
  <si>
    <t>951 0801 06200S3850 610</t>
  </si>
  <si>
    <t>951 0801 06200S3850 611</t>
  </si>
  <si>
    <t>Публичные нормативные социальные выплаты гражданам</t>
  </si>
  <si>
    <t>951 1001 0230010020 310</t>
  </si>
  <si>
    <t>951 1102 0710020140 120</t>
  </si>
  <si>
    <t>Социальное обеспечение и иные выплаты населению</t>
  </si>
  <si>
    <t>951 1102 0710020140 300</t>
  </si>
  <si>
    <t>951 1102 0720020160 240</t>
  </si>
  <si>
    <t>951 01  00  00  00  00  0000  000</t>
  </si>
  <si>
    <t>Изменение остатков средств на счетах по учету средств бюджетов</t>
  </si>
  <si>
    <t>Расходы на выплаты персоналу государственных (муниципальных) органов</t>
  </si>
  <si>
    <t>Мунициальная программа Владимировского сельского поселения "Управление муниципальными финансами финансами"</t>
  </si>
  <si>
    <t>Мунициальная программа Владимировского сельского поселения "Муниципальная политика"</t>
  </si>
  <si>
    <t>951 0113 0100000000 000</t>
  </si>
  <si>
    <t>951 0113 0200000000 000</t>
  </si>
  <si>
    <t>951 0113 0210020010 240</t>
  </si>
  <si>
    <t>951 0309 0300000000 000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</si>
  <si>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</si>
  <si>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</si>
  <si>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Владимировского сельского поселения «Развитие транспортной системы»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</si>
  <si>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</si>
  <si>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951 0503 0500000000 000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</si>
  <si>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Владимировского сельского поселения 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 </t>
  </si>
  <si>
    <t>951 0502 0510020270 000</t>
  </si>
  <si>
    <t xml:space="preserve"> 951 0502 0510020270 810</t>
  </si>
  <si>
    <t>Муниципальная программа Владимировского сельского поселения "Развитие культуры"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</si>
  <si>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библиотечного дела» муниципальной программы Владимировского сельского поселения «Развитие культуры» </t>
  </si>
  <si>
    <t>951 0801 06200S3850 000</t>
  </si>
  <si>
    <t>951 1001 0200000000 000</t>
  </si>
  <si>
    <t>951 1102 0700000000 000</t>
  </si>
  <si>
    <t>Мунициальная программа Владимировского сельского поселения «Развитие физической культуры и спорта»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</si>
  <si>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физической культуры и спорта»</t>
  </si>
  <si>
    <t>951 0801 06100S3850 611</t>
  </si>
  <si>
    <t>951 0104 0100000000 000</t>
  </si>
  <si>
    <t>951 0801 0600000000 000</t>
  </si>
  <si>
    <t>951 0502 0500000000 000</t>
  </si>
  <si>
    <t>951 0502 0510000000 000</t>
  </si>
  <si>
    <t>Подпрограмма «Развитие жилищно-коммунального хозяйства Владимировского сельского поселения»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</si>
</sst>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7" xfId="53" applyNumberFormat="1" applyFont="1" applyBorder="1" applyAlignment="1">
      <alignment wrapText="1"/>
      <protection/>
    </xf>
    <xf numFmtId="0" fontId="9" fillId="0" borderId="10" xfId="53" applyNumberFormat="1" applyFont="1" applyBorder="1" applyAlignment="1">
      <alignment wrapText="1"/>
      <protection/>
    </xf>
    <xf numFmtId="49" fontId="9" fillId="0" borderId="10" xfId="56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1" fillId="0" borderId="0" xfId="67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11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43" fontId="11" fillId="0" borderId="27" xfId="57" applyNumberFormat="1" applyFont="1" applyBorder="1" applyAlignment="1">
      <alignment horizontal="right"/>
      <protection/>
    </xf>
    <xf numFmtId="43" fontId="11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3" fontId="11" fillId="0" borderId="10" xfId="57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wrapText="1"/>
    </xf>
    <xf numFmtId="43" fontId="11" fillId="0" borderId="10" xfId="58" applyNumberFormat="1" applyFont="1" applyBorder="1" applyAlignment="1">
      <alignment horizontal="right"/>
      <protection/>
    </xf>
    <xf numFmtId="43" fontId="11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9" fillId="0" borderId="10" xfId="56" applyNumberFormat="1" applyFont="1" applyBorder="1">
      <alignment/>
      <protection/>
    </xf>
    <xf numFmtId="164" fontId="11" fillId="0" borderId="27" xfId="57" applyNumberFormat="1" applyFont="1" applyBorder="1" applyAlignment="1">
      <alignment horizontal="right"/>
      <protection/>
    </xf>
    <xf numFmtId="49" fontId="8" fillId="0" borderId="42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3" fontId="51" fillId="0" borderId="10" xfId="0" applyNumberFormat="1" applyFont="1" applyFill="1" applyBorder="1" applyAlignment="1">
      <alignment horizontal="right" vertical="top" wrapText="1"/>
    </xf>
    <xf numFmtId="49" fontId="3" fillId="0" borderId="42" xfId="0" applyNumberFormat="1" applyFont="1" applyBorder="1" applyAlignment="1" applyProtection="1">
      <alignment horizontal="left" wrapText="1"/>
      <protection/>
    </xf>
    <xf numFmtId="172" fontId="3" fillId="0" borderId="42" xfId="0" applyNumberFormat="1" applyFont="1" applyBorder="1" applyAlignment="1" applyProtection="1">
      <alignment horizontal="left" wrapText="1"/>
      <protection/>
    </xf>
    <xf numFmtId="0" fontId="9" fillId="0" borderId="10" xfId="53" applyNumberFormat="1" applyFont="1" applyBorder="1" applyAlignment="1">
      <alignment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9">
      <selection activeCell="A61" sqref="A61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3.7109375" style="0" customWidth="1"/>
    <col min="4" max="4" width="15.57421875" style="0" customWidth="1"/>
    <col min="5" max="5" width="15.140625" style="0" customWidth="1"/>
    <col min="6" max="6" width="13.7109375" style="0" customWidth="1"/>
    <col min="8" max="8" width="11.7109375" style="0" bestFit="1" customWidth="1"/>
    <col min="9" max="9" width="13.28125" style="0" bestFit="1" customWidth="1"/>
  </cols>
  <sheetData>
    <row r="1" spans="1:6" ht="15">
      <c r="A1" s="1"/>
      <c r="B1" s="1"/>
      <c r="C1" s="153" t="s">
        <v>241</v>
      </c>
      <c r="D1" s="153"/>
      <c r="E1" s="153"/>
      <c r="F1" s="153"/>
    </row>
    <row r="2" spans="1:6" ht="15">
      <c r="A2" s="1"/>
      <c r="B2" s="1"/>
      <c r="C2" s="1"/>
      <c r="D2" s="117"/>
      <c r="E2" s="117"/>
      <c r="F2" s="117"/>
    </row>
    <row r="3" spans="1:6" ht="15.75" thickBot="1">
      <c r="A3" s="151" t="s">
        <v>0</v>
      </c>
      <c r="B3" s="151"/>
      <c r="C3" s="151"/>
      <c r="D3" s="151"/>
      <c r="E3" s="133"/>
      <c r="F3" s="23" t="s">
        <v>1</v>
      </c>
    </row>
    <row r="4" spans="1:6" ht="12.75" customHeight="1">
      <c r="A4" s="5"/>
      <c r="B4" s="5"/>
      <c r="C4" s="5"/>
      <c r="D4" s="130" t="s">
        <v>384</v>
      </c>
      <c r="E4" s="131" t="s">
        <v>385</v>
      </c>
      <c r="F4" s="134" t="s">
        <v>2</v>
      </c>
    </row>
    <row r="5" spans="1:6" ht="15">
      <c r="A5" s="152" t="s">
        <v>397</v>
      </c>
      <c r="B5" s="152"/>
      <c r="C5" s="152"/>
      <c r="D5" s="152"/>
      <c r="E5" s="135" t="s">
        <v>3</v>
      </c>
      <c r="F5" s="4" t="s">
        <v>398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403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50" t="s">
        <v>402</v>
      </c>
      <c r="B8" s="150"/>
      <c r="C8" s="150"/>
      <c r="D8" s="150"/>
      <c r="E8" s="6" t="s">
        <v>74</v>
      </c>
      <c r="F8" s="4" t="s">
        <v>75</v>
      </c>
    </row>
    <row r="9" spans="1:6" ht="15">
      <c r="A9" s="8" t="s">
        <v>147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6" t="s">
        <v>10</v>
      </c>
    </row>
    <row r="11" spans="1:6" ht="15">
      <c r="A11" s="5"/>
      <c r="B11" s="24"/>
      <c r="C11" s="24" t="s">
        <v>11</v>
      </c>
      <c r="D11" s="6"/>
      <c r="E11" s="6"/>
      <c r="F11" s="137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8">
        <v>2</v>
      </c>
      <c r="C16" s="118">
        <v>3</v>
      </c>
      <c r="D16" s="18" t="s">
        <v>24</v>
      </c>
      <c r="E16" s="18" t="s">
        <v>25</v>
      </c>
      <c r="F16" s="119" t="s">
        <v>26</v>
      </c>
    </row>
    <row r="17" spans="1:6" s="59" customFormat="1" ht="15">
      <c r="A17" s="103" t="s">
        <v>153</v>
      </c>
      <c r="B17" s="120">
        <v>10</v>
      </c>
      <c r="C17" s="121"/>
      <c r="D17" s="122">
        <f>D19+D56</f>
        <v>9905400</v>
      </c>
      <c r="E17" s="143">
        <f>E19+E56</f>
        <v>10075264.239999998</v>
      </c>
      <c r="F17" s="123">
        <f>D17-E17</f>
        <v>-169864.23999999836</v>
      </c>
    </row>
    <row r="18" spans="1:6" s="59" customFormat="1" ht="15">
      <c r="A18" s="115" t="s">
        <v>240</v>
      </c>
      <c r="B18" s="124"/>
      <c r="C18" s="124"/>
      <c r="D18" s="124"/>
      <c r="E18" s="124"/>
      <c r="F18" s="123"/>
    </row>
    <row r="19" spans="1:6" s="59" customFormat="1" ht="31.5" customHeight="1">
      <c r="A19" s="104" t="s">
        <v>154</v>
      </c>
      <c r="B19" s="125">
        <v>10</v>
      </c>
      <c r="C19" s="105" t="s">
        <v>155</v>
      </c>
      <c r="D19" s="126">
        <f>D20+D25+D31+D34+D42+D53</f>
        <v>5739900</v>
      </c>
      <c r="E19" s="126">
        <f>SUM(E20+E25+E31+E34+E42+E45+E53+E49)</f>
        <v>5909764.239999999</v>
      </c>
      <c r="F19" s="123">
        <f>D19-E19</f>
        <v>-169864.2399999993</v>
      </c>
    </row>
    <row r="20" spans="1:6" s="59" customFormat="1" ht="30" customHeight="1">
      <c r="A20" s="104" t="s">
        <v>156</v>
      </c>
      <c r="B20" s="125">
        <v>10</v>
      </c>
      <c r="C20" s="105" t="s">
        <v>157</v>
      </c>
      <c r="D20" s="126">
        <v>1504500</v>
      </c>
      <c r="E20" s="128">
        <f>E21</f>
        <v>1506017.37</v>
      </c>
      <c r="F20" s="127">
        <f>SUM(D20-E20)</f>
        <v>-1517.3700000001118</v>
      </c>
    </row>
    <row r="21" spans="1:8" s="59" customFormat="1" ht="29.25" customHeight="1">
      <c r="A21" s="104" t="s">
        <v>158</v>
      </c>
      <c r="B21" s="125">
        <v>10</v>
      </c>
      <c r="C21" s="105" t="s">
        <v>159</v>
      </c>
      <c r="D21" s="126">
        <f>D22+D24</f>
        <v>1504500</v>
      </c>
      <c r="E21" s="128">
        <f>E22+E23+E24</f>
        <v>1506017.37</v>
      </c>
      <c r="F21" s="127">
        <f>SUM(F20)</f>
        <v>-1517.3700000001118</v>
      </c>
      <c r="H21" s="107"/>
    </row>
    <row r="22" spans="1:6" s="59" customFormat="1" ht="133.5" customHeight="1">
      <c r="A22" s="104" t="s">
        <v>160</v>
      </c>
      <c r="B22" s="125">
        <v>10</v>
      </c>
      <c r="C22" s="105" t="s">
        <v>161</v>
      </c>
      <c r="D22" s="126">
        <v>1474800</v>
      </c>
      <c r="E22" s="128">
        <v>1475802.58</v>
      </c>
      <c r="F22" s="127">
        <f aca="true" t="shared" si="0" ref="F22:F29">SUM(D22-E22)</f>
        <v>-1002.5800000000745</v>
      </c>
    </row>
    <row r="23" spans="1:6" s="59" customFormat="1" ht="189.75" customHeight="1">
      <c r="A23" s="149" t="s">
        <v>412</v>
      </c>
      <c r="B23" s="125">
        <v>10</v>
      </c>
      <c r="C23" s="105" t="s">
        <v>386</v>
      </c>
      <c r="D23" s="126">
        <v>0</v>
      </c>
      <c r="E23" s="128">
        <v>166.72</v>
      </c>
      <c r="F23" s="127">
        <f t="shared" si="0"/>
        <v>-166.72</v>
      </c>
    </row>
    <row r="24" spans="1:6" s="59" customFormat="1" ht="84.75" customHeight="1">
      <c r="A24" s="104" t="s">
        <v>162</v>
      </c>
      <c r="B24" s="125">
        <v>10</v>
      </c>
      <c r="C24" s="105" t="s">
        <v>163</v>
      </c>
      <c r="D24" s="126">
        <v>29700</v>
      </c>
      <c r="E24" s="128">
        <v>30048.07</v>
      </c>
      <c r="F24" s="127">
        <f t="shared" si="0"/>
        <v>-348.0699999999997</v>
      </c>
    </row>
    <row r="25" spans="1:6" s="59" customFormat="1" ht="68.25" customHeight="1">
      <c r="A25" s="104" t="s">
        <v>164</v>
      </c>
      <c r="B25" s="125">
        <v>10</v>
      </c>
      <c r="C25" s="105" t="s">
        <v>165</v>
      </c>
      <c r="D25" s="126">
        <f>D26</f>
        <v>854300</v>
      </c>
      <c r="E25" s="128">
        <f>SUM(E26)</f>
        <v>946721.9600000001</v>
      </c>
      <c r="F25" s="127">
        <f t="shared" si="0"/>
        <v>-92421.96000000008</v>
      </c>
    </row>
    <row r="26" spans="1:6" s="59" customFormat="1" ht="58.5" customHeight="1">
      <c r="A26" s="104" t="s">
        <v>166</v>
      </c>
      <c r="B26" s="125">
        <v>10</v>
      </c>
      <c r="C26" s="105" t="s">
        <v>167</v>
      </c>
      <c r="D26" s="126">
        <f>D27+D28+D29</f>
        <v>854300</v>
      </c>
      <c r="E26" s="126">
        <f>SUM(E27:E30)</f>
        <v>946721.9600000001</v>
      </c>
      <c r="F26" s="127">
        <f t="shared" si="0"/>
        <v>-92421.96000000008</v>
      </c>
    </row>
    <row r="27" spans="1:6" s="59" customFormat="1" ht="132" customHeight="1">
      <c r="A27" s="104" t="s">
        <v>168</v>
      </c>
      <c r="B27" s="125">
        <v>10</v>
      </c>
      <c r="C27" s="105" t="s">
        <v>169</v>
      </c>
      <c r="D27" s="126">
        <v>291600</v>
      </c>
      <c r="E27" s="128">
        <v>323645.46</v>
      </c>
      <c r="F27" s="127">
        <f t="shared" si="0"/>
        <v>-32045.46000000002</v>
      </c>
    </row>
    <row r="28" spans="1:6" s="59" customFormat="1" ht="156.75" customHeight="1">
      <c r="A28" s="104" t="s">
        <v>170</v>
      </c>
      <c r="B28" s="125">
        <v>10</v>
      </c>
      <c r="C28" s="105" t="s">
        <v>171</v>
      </c>
      <c r="D28" s="126">
        <v>5900</v>
      </c>
      <c r="E28" s="128">
        <v>4940.28</v>
      </c>
      <c r="F28" s="127">
        <f t="shared" si="0"/>
        <v>959.7200000000003</v>
      </c>
    </row>
    <row r="29" spans="1:6" s="59" customFormat="1" ht="132.75" customHeight="1">
      <c r="A29" s="104" t="s">
        <v>172</v>
      </c>
      <c r="B29" s="125">
        <v>10</v>
      </c>
      <c r="C29" s="105" t="s">
        <v>173</v>
      </c>
      <c r="D29" s="126">
        <v>556800</v>
      </c>
      <c r="E29" s="128">
        <v>666072.37</v>
      </c>
      <c r="F29" s="127">
        <f t="shared" si="0"/>
        <v>-109272.37</v>
      </c>
    </row>
    <row r="30" spans="1:6" s="59" customFormat="1" ht="133.5" customHeight="1">
      <c r="A30" s="104" t="s">
        <v>174</v>
      </c>
      <c r="B30" s="125">
        <v>10</v>
      </c>
      <c r="C30" s="105" t="s">
        <v>175</v>
      </c>
      <c r="D30" s="126" t="s">
        <v>382</v>
      </c>
      <c r="E30" s="128">
        <v>-47936.15</v>
      </c>
      <c r="F30" s="127">
        <v>-47936.17</v>
      </c>
    </row>
    <row r="31" spans="1:6" s="59" customFormat="1" ht="34.5" customHeight="1">
      <c r="A31" s="104" t="s">
        <v>176</v>
      </c>
      <c r="B31" s="125">
        <v>10</v>
      </c>
      <c r="C31" s="105" t="s">
        <v>177</v>
      </c>
      <c r="D31" s="126">
        <f>D32</f>
        <v>37300</v>
      </c>
      <c r="E31" s="128">
        <f>SUM(E32)</f>
        <v>62351.79</v>
      </c>
      <c r="F31" s="127">
        <f>SUM(F32)</f>
        <v>-25051.79</v>
      </c>
    </row>
    <row r="32" spans="1:6" s="59" customFormat="1" ht="28.5" customHeight="1">
      <c r="A32" s="104" t="s">
        <v>178</v>
      </c>
      <c r="B32" s="125">
        <v>10</v>
      </c>
      <c r="C32" s="105" t="s">
        <v>179</v>
      </c>
      <c r="D32" s="126">
        <f>D33</f>
        <v>37300</v>
      </c>
      <c r="E32" s="128">
        <f>SUM(E33)</f>
        <v>62351.79</v>
      </c>
      <c r="F32" s="127">
        <f>SUM(F33)</f>
        <v>-25051.79</v>
      </c>
    </row>
    <row r="33" spans="1:6" s="59" customFormat="1" ht="30.75" customHeight="1">
      <c r="A33" s="104" t="s">
        <v>178</v>
      </c>
      <c r="B33" s="125">
        <v>10</v>
      </c>
      <c r="C33" s="105" t="s">
        <v>180</v>
      </c>
      <c r="D33" s="126">
        <v>37300</v>
      </c>
      <c r="E33" s="128">
        <v>62351.79</v>
      </c>
      <c r="F33" s="127">
        <f>SUM(D33-E33)</f>
        <v>-25051.79</v>
      </c>
    </row>
    <row r="34" spans="1:6" s="59" customFormat="1" ht="17.25" customHeight="1">
      <c r="A34" s="104" t="s">
        <v>181</v>
      </c>
      <c r="B34" s="125">
        <v>10</v>
      </c>
      <c r="C34" s="105" t="s">
        <v>182</v>
      </c>
      <c r="D34" s="126">
        <f>D35+D37</f>
        <v>3237300</v>
      </c>
      <c r="E34" s="126">
        <f>SUM(E37+E36)</f>
        <v>3286971.4099999997</v>
      </c>
      <c r="F34" s="127">
        <f>SUM(D34-E34)</f>
        <v>-49671.40999999968</v>
      </c>
    </row>
    <row r="35" spans="1:6" s="59" customFormat="1" ht="33.75" customHeight="1">
      <c r="A35" s="104" t="s">
        <v>183</v>
      </c>
      <c r="B35" s="125">
        <v>10</v>
      </c>
      <c r="C35" s="105" t="s">
        <v>184</v>
      </c>
      <c r="D35" s="126">
        <v>158800</v>
      </c>
      <c r="E35" s="128">
        <f>E36</f>
        <v>197097.32</v>
      </c>
      <c r="F35" s="127">
        <f>SUM(D35-E35)</f>
        <v>-38297.32000000001</v>
      </c>
    </row>
    <row r="36" spans="1:6" s="59" customFormat="1" ht="84" customHeight="1">
      <c r="A36" s="104" t="s">
        <v>185</v>
      </c>
      <c r="B36" s="125">
        <v>10</v>
      </c>
      <c r="C36" s="105" t="s">
        <v>186</v>
      </c>
      <c r="D36" s="126">
        <v>158800</v>
      </c>
      <c r="E36" s="128">
        <v>197097.32</v>
      </c>
      <c r="F36" s="127">
        <f>SUM(F35)</f>
        <v>-38297.32000000001</v>
      </c>
    </row>
    <row r="37" spans="1:6" s="59" customFormat="1" ht="15">
      <c r="A37" s="104" t="s">
        <v>187</v>
      </c>
      <c r="B37" s="125">
        <v>10</v>
      </c>
      <c r="C37" s="105" t="s">
        <v>188</v>
      </c>
      <c r="D37" s="126">
        <f>D38+D40</f>
        <v>3078500</v>
      </c>
      <c r="E37" s="128">
        <f>SUM(E38+E40)</f>
        <v>3089874.09</v>
      </c>
      <c r="F37" s="127">
        <f>SUM(D37-E37)</f>
        <v>-11374.089999999851</v>
      </c>
    </row>
    <row r="38" spans="1:6" s="59" customFormat="1" ht="26.25">
      <c r="A38" s="104" t="s">
        <v>189</v>
      </c>
      <c r="B38" s="125">
        <v>10</v>
      </c>
      <c r="C38" s="105" t="s">
        <v>190</v>
      </c>
      <c r="D38" s="126">
        <f>D39</f>
        <v>1017200</v>
      </c>
      <c r="E38" s="128">
        <f>SUM(E39)</f>
        <v>1017188.57</v>
      </c>
      <c r="F38" s="127">
        <f>SUM(F39)</f>
        <v>11.430000000051223</v>
      </c>
    </row>
    <row r="39" spans="1:6" s="59" customFormat="1" ht="68.25" customHeight="1">
      <c r="A39" s="104" t="s">
        <v>191</v>
      </c>
      <c r="B39" s="125">
        <v>10</v>
      </c>
      <c r="C39" s="105" t="s">
        <v>192</v>
      </c>
      <c r="D39" s="126">
        <v>1017200</v>
      </c>
      <c r="E39" s="128">
        <v>1017188.57</v>
      </c>
      <c r="F39" s="127">
        <f>SUM(D39-E39)</f>
        <v>11.430000000051223</v>
      </c>
    </row>
    <row r="40" spans="1:6" s="59" customFormat="1" ht="28.5" customHeight="1">
      <c r="A40" s="104" t="s">
        <v>193</v>
      </c>
      <c r="B40" s="125">
        <v>10</v>
      </c>
      <c r="C40" s="105" t="s">
        <v>194</v>
      </c>
      <c r="D40" s="126">
        <f>D41</f>
        <v>2061300</v>
      </c>
      <c r="E40" s="128">
        <f>SUM(E41)</f>
        <v>2072685.52</v>
      </c>
      <c r="F40" s="127">
        <f>SUM(F41)</f>
        <v>-11385.520000000019</v>
      </c>
    </row>
    <row r="41" spans="1:6" s="59" customFormat="1" ht="56.25" customHeight="1">
      <c r="A41" s="104" t="s">
        <v>195</v>
      </c>
      <c r="B41" s="125">
        <v>10</v>
      </c>
      <c r="C41" s="105" t="s">
        <v>196</v>
      </c>
      <c r="D41" s="126">
        <v>2061300</v>
      </c>
      <c r="E41" s="128">
        <v>2072685.52</v>
      </c>
      <c r="F41" s="127">
        <f>SUM(D41-E41)</f>
        <v>-11385.520000000019</v>
      </c>
    </row>
    <row r="42" spans="1:6" s="59" customFormat="1" ht="30" customHeight="1">
      <c r="A42" s="104" t="s">
        <v>197</v>
      </c>
      <c r="B42" s="125">
        <v>10</v>
      </c>
      <c r="C42" s="105" t="s">
        <v>198</v>
      </c>
      <c r="D42" s="126">
        <f>D43</f>
        <v>200</v>
      </c>
      <c r="E42" s="128">
        <v>200</v>
      </c>
      <c r="F42" s="127">
        <f>D42-E42</f>
        <v>0</v>
      </c>
    </row>
    <row r="43" spans="1:6" s="59" customFormat="1" ht="85.5" customHeight="1">
      <c r="A43" s="104" t="s">
        <v>199</v>
      </c>
      <c r="B43" s="125">
        <v>10</v>
      </c>
      <c r="C43" s="105" t="s">
        <v>200</v>
      </c>
      <c r="D43" s="126">
        <f>D44</f>
        <v>200</v>
      </c>
      <c r="E43" s="128">
        <v>200</v>
      </c>
      <c r="F43" s="127">
        <f>D43-E43</f>
        <v>0</v>
      </c>
    </row>
    <row r="44" spans="1:6" s="59" customFormat="1" ht="145.5" customHeight="1">
      <c r="A44" s="104" t="s">
        <v>201</v>
      </c>
      <c r="B44" s="125">
        <v>10</v>
      </c>
      <c r="C44" s="105" t="s">
        <v>202</v>
      </c>
      <c r="D44" s="126">
        <v>200</v>
      </c>
      <c r="E44" s="128">
        <v>200</v>
      </c>
      <c r="F44" s="127">
        <f>D44-E44</f>
        <v>0</v>
      </c>
    </row>
    <row r="45" spans="1:6" s="59" customFormat="1" ht="83.25" customHeight="1">
      <c r="A45" s="104" t="s">
        <v>203</v>
      </c>
      <c r="B45" s="125">
        <v>10</v>
      </c>
      <c r="C45" s="105" t="s">
        <v>204</v>
      </c>
      <c r="D45" s="126" t="s">
        <v>382</v>
      </c>
      <c r="E45" s="128">
        <v>1.71</v>
      </c>
      <c r="F45" s="127" t="s">
        <v>383</v>
      </c>
    </row>
    <row r="46" spans="1:6" s="59" customFormat="1" ht="18" customHeight="1">
      <c r="A46" s="104" t="s">
        <v>205</v>
      </c>
      <c r="B46" s="125">
        <v>10</v>
      </c>
      <c r="C46" s="105" t="s">
        <v>206</v>
      </c>
      <c r="D46" s="126" t="s">
        <v>382</v>
      </c>
      <c r="E46" s="128">
        <v>1.71</v>
      </c>
      <c r="F46" s="127" t="s">
        <v>383</v>
      </c>
    </row>
    <row r="47" spans="1:6" s="59" customFormat="1" ht="42.75" customHeight="1">
      <c r="A47" s="104" t="s">
        <v>207</v>
      </c>
      <c r="B47" s="125">
        <v>10</v>
      </c>
      <c r="C47" s="105" t="s">
        <v>208</v>
      </c>
      <c r="D47" s="126" t="s">
        <v>382</v>
      </c>
      <c r="E47" s="128">
        <v>1.71</v>
      </c>
      <c r="F47" s="127" t="s">
        <v>383</v>
      </c>
    </row>
    <row r="48" spans="1:6" s="59" customFormat="1" ht="69" customHeight="1">
      <c r="A48" s="104" t="s">
        <v>209</v>
      </c>
      <c r="B48" s="125">
        <v>10</v>
      </c>
      <c r="C48" s="105" t="s">
        <v>210</v>
      </c>
      <c r="D48" s="126" t="s">
        <v>382</v>
      </c>
      <c r="E48" s="128">
        <v>1.71</v>
      </c>
      <c r="F48" s="127" t="s">
        <v>383</v>
      </c>
    </row>
    <row r="49" spans="1:6" s="59" customFormat="1" ht="92.25" customHeight="1">
      <c r="A49" s="147" t="s">
        <v>406</v>
      </c>
      <c r="B49" s="125">
        <v>10</v>
      </c>
      <c r="C49" s="142" t="s">
        <v>409</v>
      </c>
      <c r="D49" s="126" t="s">
        <v>382</v>
      </c>
      <c r="E49" s="128">
        <v>1000</v>
      </c>
      <c r="F49" s="127">
        <v>-1000</v>
      </c>
    </row>
    <row r="50" spans="1:6" s="59" customFormat="1" ht="154.5" customHeight="1">
      <c r="A50" s="148" t="s">
        <v>407</v>
      </c>
      <c r="B50" s="125">
        <v>10</v>
      </c>
      <c r="C50" s="142" t="s">
        <v>410</v>
      </c>
      <c r="D50" s="126" t="s">
        <v>382</v>
      </c>
      <c r="E50" s="128">
        <v>1000</v>
      </c>
      <c r="F50" s="127">
        <v>-1000</v>
      </c>
    </row>
    <row r="51" spans="1:6" s="59" customFormat="1" ht="78.75" customHeight="1">
      <c r="A51" s="147" t="s">
        <v>408</v>
      </c>
      <c r="B51" s="125">
        <v>10</v>
      </c>
      <c r="C51" s="142" t="s">
        <v>411</v>
      </c>
      <c r="D51" s="126" t="s">
        <v>382</v>
      </c>
      <c r="E51" s="128">
        <v>1000</v>
      </c>
      <c r="F51" s="127">
        <v>-1000</v>
      </c>
    </row>
    <row r="52" spans="1:6" s="59" customFormat="1" ht="69" customHeight="1">
      <c r="A52" s="147" t="s">
        <v>400</v>
      </c>
      <c r="B52" s="125">
        <v>10</v>
      </c>
      <c r="C52" s="142" t="s">
        <v>399</v>
      </c>
      <c r="D52" s="126" t="s">
        <v>382</v>
      </c>
      <c r="E52" s="128">
        <v>1000</v>
      </c>
      <c r="F52" s="127">
        <v>-1000</v>
      </c>
    </row>
    <row r="53" spans="1:6" s="59" customFormat="1" ht="34.5" customHeight="1">
      <c r="A53" s="104" t="s">
        <v>211</v>
      </c>
      <c r="B53" s="125">
        <v>10</v>
      </c>
      <c r="C53" s="105" t="s">
        <v>212</v>
      </c>
      <c r="D53" s="126">
        <f>D54</f>
        <v>106300</v>
      </c>
      <c r="E53" s="128">
        <v>106500</v>
      </c>
      <c r="F53" s="127">
        <f>SUM(D53-E53)</f>
        <v>-200</v>
      </c>
    </row>
    <row r="54" spans="1:6" s="59" customFormat="1" ht="106.5" customHeight="1">
      <c r="A54" s="144" t="s">
        <v>387</v>
      </c>
      <c r="B54" s="138">
        <v>10</v>
      </c>
      <c r="C54" s="145" t="s">
        <v>404</v>
      </c>
      <c r="D54" s="126">
        <f>D55</f>
        <v>106300</v>
      </c>
      <c r="E54" s="128">
        <v>106500</v>
      </c>
      <c r="F54" s="127">
        <f>D54-E54</f>
        <v>-200</v>
      </c>
    </row>
    <row r="55" spans="1:6" s="59" customFormat="1" ht="132" customHeight="1">
      <c r="A55" s="144" t="s">
        <v>388</v>
      </c>
      <c r="B55" s="138">
        <v>10</v>
      </c>
      <c r="C55" s="145" t="s">
        <v>405</v>
      </c>
      <c r="D55" s="126">
        <v>106300</v>
      </c>
      <c r="E55" s="128">
        <v>106500</v>
      </c>
      <c r="F55" s="127">
        <f>D55-E55</f>
        <v>-200</v>
      </c>
    </row>
    <row r="56" spans="1:6" s="59" customFormat="1" ht="30.75" customHeight="1">
      <c r="A56" s="104" t="s">
        <v>213</v>
      </c>
      <c r="B56" s="125">
        <v>10</v>
      </c>
      <c r="C56" s="105" t="s">
        <v>214</v>
      </c>
      <c r="D56" s="126">
        <f>D57</f>
        <v>4165500</v>
      </c>
      <c r="E56" s="128">
        <f>E57</f>
        <v>4165500</v>
      </c>
      <c r="F56" s="129">
        <f aca="true" t="shared" si="1" ref="F56:F63">SUM(D56-E56)</f>
        <v>0</v>
      </c>
    </row>
    <row r="57" spans="1:6" s="59" customFormat="1" ht="69.75" customHeight="1">
      <c r="A57" s="104" t="s">
        <v>215</v>
      </c>
      <c r="B57" s="125">
        <v>10</v>
      </c>
      <c r="C57" s="105" t="s">
        <v>216</v>
      </c>
      <c r="D57" s="126">
        <f>D58+D61+D66</f>
        <v>4165500</v>
      </c>
      <c r="E57" s="126">
        <f>E58+E61+E66</f>
        <v>4165500</v>
      </c>
      <c r="F57" s="129">
        <f t="shared" si="1"/>
        <v>0</v>
      </c>
    </row>
    <row r="58" spans="1:6" s="59" customFormat="1" ht="29.25" customHeight="1">
      <c r="A58" s="149" t="s">
        <v>413</v>
      </c>
      <c r="B58" s="125">
        <v>10</v>
      </c>
      <c r="C58" s="105" t="s">
        <v>217</v>
      </c>
      <c r="D58" s="126">
        <v>3222600</v>
      </c>
      <c r="E58" s="128">
        <f>E59</f>
        <v>3222600</v>
      </c>
      <c r="F58" s="127">
        <f t="shared" si="1"/>
        <v>0</v>
      </c>
    </row>
    <row r="59" spans="1:6" s="59" customFormat="1" ht="33.75" customHeight="1">
      <c r="A59" s="104" t="s">
        <v>218</v>
      </c>
      <c r="B59" s="125">
        <v>10</v>
      </c>
      <c r="C59" s="105" t="s">
        <v>219</v>
      </c>
      <c r="D59" s="126">
        <v>3222600</v>
      </c>
      <c r="E59" s="128">
        <f>E60</f>
        <v>3222600</v>
      </c>
      <c r="F59" s="127">
        <f t="shared" si="1"/>
        <v>0</v>
      </c>
    </row>
    <row r="60" spans="1:6" s="59" customFormat="1" ht="48" customHeight="1">
      <c r="A60" s="104" t="s">
        <v>220</v>
      </c>
      <c r="B60" s="125">
        <v>10</v>
      </c>
      <c r="C60" s="105" t="s">
        <v>221</v>
      </c>
      <c r="D60" s="126">
        <v>3222600</v>
      </c>
      <c r="E60" s="128">
        <v>3222600</v>
      </c>
      <c r="F60" s="127">
        <f t="shared" si="1"/>
        <v>0</v>
      </c>
    </row>
    <row r="61" spans="1:6" s="59" customFormat="1" ht="37.5" customHeight="1">
      <c r="A61" s="149" t="s">
        <v>414</v>
      </c>
      <c r="B61" s="125">
        <v>10</v>
      </c>
      <c r="C61" s="105" t="s">
        <v>222</v>
      </c>
      <c r="D61" s="126">
        <v>175000</v>
      </c>
      <c r="E61" s="126">
        <v>175000</v>
      </c>
      <c r="F61" s="127">
        <f t="shared" si="1"/>
        <v>0</v>
      </c>
    </row>
    <row r="62" spans="1:6" s="59" customFormat="1" ht="66" customHeight="1">
      <c r="A62" s="104" t="s">
        <v>223</v>
      </c>
      <c r="B62" s="125">
        <v>10</v>
      </c>
      <c r="C62" s="105" t="s">
        <v>224</v>
      </c>
      <c r="D62" s="126">
        <v>174800</v>
      </c>
      <c r="E62" s="128">
        <v>174800</v>
      </c>
      <c r="F62" s="127">
        <f t="shared" si="1"/>
        <v>0</v>
      </c>
    </row>
    <row r="63" spans="1:6" s="59" customFormat="1" ht="69.75" customHeight="1">
      <c r="A63" s="104" t="s">
        <v>225</v>
      </c>
      <c r="B63" s="125">
        <v>10</v>
      </c>
      <c r="C63" s="105" t="s">
        <v>226</v>
      </c>
      <c r="D63" s="126">
        <v>174800</v>
      </c>
      <c r="E63" s="128">
        <v>174800</v>
      </c>
      <c r="F63" s="127">
        <f t="shared" si="1"/>
        <v>0</v>
      </c>
    </row>
    <row r="64" spans="1:9" s="59" customFormat="1" ht="56.25" customHeight="1">
      <c r="A64" s="104" t="s">
        <v>227</v>
      </c>
      <c r="B64" s="125">
        <v>10</v>
      </c>
      <c r="C64" s="105" t="s">
        <v>228</v>
      </c>
      <c r="D64" s="126">
        <v>200</v>
      </c>
      <c r="E64" s="128">
        <v>200</v>
      </c>
      <c r="F64" s="127" t="s">
        <v>382</v>
      </c>
      <c r="I64" s="107"/>
    </row>
    <row r="65" spans="1:6" s="59" customFormat="1" ht="67.5" customHeight="1">
      <c r="A65" s="104" t="s">
        <v>229</v>
      </c>
      <c r="B65" s="125">
        <v>10</v>
      </c>
      <c r="C65" s="105" t="s">
        <v>230</v>
      </c>
      <c r="D65" s="126">
        <v>200</v>
      </c>
      <c r="E65" s="128">
        <v>200</v>
      </c>
      <c r="F65" s="127" t="s">
        <v>382</v>
      </c>
    </row>
    <row r="66" spans="1:6" ht="28.5" customHeight="1">
      <c r="A66" s="104" t="s">
        <v>27</v>
      </c>
      <c r="B66" s="125">
        <v>10</v>
      </c>
      <c r="C66" s="105" t="s">
        <v>231</v>
      </c>
      <c r="D66" s="126">
        <f>D67</f>
        <v>767900</v>
      </c>
      <c r="E66" s="128">
        <v>767900</v>
      </c>
      <c r="F66" s="129">
        <f>SUM(D66-E66)</f>
        <v>0</v>
      </c>
    </row>
    <row r="67" spans="1:6" ht="40.5" customHeight="1">
      <c r="A67" s="104" t="s">
        <v>232</v>
      </c>
      <c r="B67" s="125">
        <v>10</v>
      </c>
      <c r="C67" s="105" t="s">
        <v>233</v>
      </c>
      <c r="D67" s="126">
        <f>D68</f>
        <v>767900</v>
      </c>
      <c r="E67" s="128">
        <v>767900</v>
      </c>
      <c r="F67" s="129">
        <f>SUM(D67-E67)</f>
        <v>0</v>
      </c>
    </row>
    <row r="68" spans="1:6" ht="44.25" customHeight="1">
      <c r="A68" s="106" t="s">
        <v>234</v>
      </c>
      <c r="B68" s="125">
        <v>10</v>
      </c>
      <c r="C68" s="105" t="s">
        <v>235</v>
      </c>
      <c r="D68" s="126">
        <v>767900</v>
      </c>
      <c r="E68" s="128">
        <v>767900</v>
      </c>
      <c r="F68" s="129">
        <f>SUM(D68-E68)</f>
        <v>0</v>
      </c>
    </row>
  </sheetData>
  <sheetProtection/>
  <mergeCells count="4">
    <mergeCell ref="A8:D8"/>
    <mergeCell ref="A3:D3"/>
    <mergeCell ref="A5:D5"/>
    <mergeCell ref="C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68">
      <selection activeCell="E177" sqref="E177"/>
    </sheetView>
  </sheetViews>
  <sheetFormatPr defaultColWidth="9.140625" defaultRowHeight="15"/>
  <cols>
    <col min="1" max="1" width="26.00390625" style="22" customWidth="1"/>
    <col min="2" max="2" width="4.57421875" style="22" customWidth="1"/>
    <col min="3" max="3" width="23.28125" style="22" customWidth="1"/>
    <col min="4" max="4" width="15.28125" style="22" customWidth="1"/>
    <col min="5" max="5" width="15.8515625" style="22" customWidth="1"/>
    <col min="6" max="6" width="13.7109375" style="22" customWidth="1"/>
    <col min="7" max="16384" width="9.140625" style="22" customWidth="1"/>
  </cols>
  <sheetData>
    <row r="1" spans="5:6" ht="15" customHeight="1">
      <c r="E1" s="154" t="s">
        <v>242</v>
      </c>
      <c r="F1" s="154"/>
    </row>
    <row r="2" spans="1:6" ht="15.75">
      <c r="A2" s="61"/>
      <c r="B2" s="155" t="s">
        <v>37</v>
      </c>
      <c r="C2" s="155"/>
      <c r="D2" s="155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77</v>
      </c>
      <c r="B6" s="108" t="s">
        <v>78</v>
      </c>
      <c r="C6" s="108"/>
      <c r="D6" s="146">
        <f>SUM(D9+D17+D37+D38+D43+D75+D85+D100+D117+D127+D143+D166+D173)</f>
        <v>10736000</v>
      </c>
      <c r="E6" s="110">
        <v>10642598.58</v>
      </c>
      <c r="F6" s="110">
        <f>SUM(D6-E6)</f>
        <v>93401.41999999993</v>
      </c>
      <c r="G6" s="66"/>
    </row>
    <row r="7" spans="1:7" s="67" customFormat="1" ht="45">
      <c r="A7" s="114" t="s">
        <v>73</v>
      </c>
      <c r="B7" s="108" t="s">
        <v>78</v>
      </c>
      <c r="C7" s="108" t="s">
        <v>249</v>
      </c>
      <c r="D7" s="110">
        <v>10736000</v>
      </c>
      <c r="E7" s="110">
        <v>10642598.58</v>
      </c>
      <c r="F7" s="110">
        <f aca="true" t="shared" si="0" ref="F7:F86">SUM(D7-E7)</f>
        <v>93401.41999999993</v>
      </c>
      <c r="G7" s="66"/>
    </row>
    <row r="8" spans="1:7" s="67" customFormat="1" ht="30">
      <c r="A8" s="114" t="s">
        <v>44</v>
      </c>
      <c r="B8" s="108" t="s">
        <v>78</v>
      </c>
      <c r="C8" s="108" t="s">
        <v>250</v>
      </c>
      <c r="D8" s="110">
        <f>SUM(D10+D17+D37+D38+D43)</f>
        <v>4729900</v>
      </c>
      <c r="E8" s="110">
        <v>4697108</v>
      </c>
      <c r="F8" s="110">
        <f t="shared" si="0"/>
        <v>32792</v>
      </c>
      <c r="G8" s="66"/>
    </row>
    <row r="9" spans="1:7" s="67" customFormat="1" ht="89.25" customHeight="1">
      <c r="A9" s="114" t="s">
        <v>45</v>
      </c>
      <c r="B9" s="108" t="s">
        <v>78</v>
      </c>
      <c r="C9" s="108" t="s">
        <v>251</v>
      </c>
      <c r="D9" s="110">
        <v>791400</v>
      </c>
      <c r="E9" s="110">
        <f aca="true" t="shared" si="1" ref="D9:E11">SUM(E10)</f>
        <v>791235.92</v>
      </c>
      <c r="F9" s="110">
        <f t="shared" si="0"/>
        <v>164.0799999999581</v>
      </c>
      <c r="G9" s="66"/>
    </row>
    <row r="10" spans="1:7" s="67" customFormat="1" ht="61.5" customHeight="1">
      <c r="A10" s="114" t="s">
        <v>239</v>
      </c>
      <c r="B10" s="108" t="s">
        <v>78</v>
      </c>
      <c r="C10" s="108" t="s">
        <v>252</v>
      </c>
      <c r="D10" s="110">
        <f t="shared" si="1"/>
        <v>791400</v>
      </c>
      <c r="E10" s="110">
        <f t="shared" si="1"/>
        <v>791235.92</v>
      </c>
      <c r="F10" s="110">
        <f t="shared" si="0"/>
        <v>164.0799999999581</v>
      </c>
      <c r="G10" s="66"/>
    </row>
    <row r="11" spans="1:7" s="67" customFormat="1" ht="60">
      <c r="A11" s="114" t="s">
        <v>62</v>
      </c>
      <c r="B11" s="108" t="s">
        <v>78</v>
      </c>
      <c r="C11" s="108" t="s">
        <v>253</v>
      </c>
      <c r="D11" s="110">
        <f t="shared" si="1"/>
        <v>791400</v>
      </c>
      <c r="E11" s="110">
        <f t="shared" si="1"/>
        <v>791235.92</v>
      </c>
      <c r="F11" s="110">
        <f t="shared" si="0"/>
        <v>164.0799999999581</v>
      </c>
      <c r="G11" s="66"/>
    </row>
    <row r="12" spans="1:7" s="67" customFormat="1" ht="183.75" customHeight="1">
      <c r="A12" s="114" t="s">
        <v>254</v>
      </c>
      <c r="B12" s="108" t="s">
        <v>78</v>
      </c>
      <c r="C12" s="108" t="s">
        <v>255</v>
      </c>
      <c r="D12" s="110">
        <f>SUM(D14:D16)</f>
        <v>791400</v>
      </c>
      <c r="E12" s="110">
        <f>SUM(E14+E15+E16)</f>
        <v>791235.92</v>
      </c>
      <c r="F12" s="110">
        <f t="shared" si="0"/>
        <v>164.0799999999581</v>
      </c>
      <c r="G12" s="66"/>
    </row>
    <row r="13" spans="1:7" s="67" customFormat="1" ht="51" customHeight="1">
      <c r="A13" s="114" t="s">
        <v>462</v>
      </c>
      <c r="B13" s="108" t="s">
        <v>78</v>
      </c>
      <c r="C13" s="139" t="s">
        <v>415</v>
      </c>
      <c r="D13" s="110">
        <f>D14+D15+D16</f>
        <v>791400</v>
      </c>
      <c r="E13" s="110">
        <f>E14+E15+E16</f>
        <v>791235.92</v>
      </c>
      <c r="F13" s="110">
        <f>SUM(D13-E13)</f>
        <v>164.0799999999581</v>
      </c>
      <c r="G13" s="66"/>
    </row>
    <row r="14" spans="1:7" s="67" customFormat="1" ht="45">
      <c r="A14" s="114" t="s">
        <v>256</v>
      </c>
      <c r="B14" s="108" t="s">
        <v>78</v>
      </c>
      <c r="C14" s="108" t="s">
        <v>257</v>
      </c>
      <c r="D14" s="110">
        <v>585100</v>
      </c>
      <c r="E14" s="110">
        <v>585041.42</v>
      </c>
      <c r="F14" s="110">
        <f t="shared" si="0"/>
        <v>58.57999999995809</v>
      </c>
      <c r="G14" s="66"/>
    </row>
    <row r="15" spans="1:7" s="67" customFormat="1" ht="81.75" customHeight="1">
      <c r="A15" s="114" t="s">
        <v>63</v>
      </c>
      <c r="B15" s="108" t="s">
        <v>78</v>
      </c>
      <c r="C15" s="108" t="s">
        <v>258</v>
      </c>
      <c r="D15" s="110">
        <v>30800</v>
      </c>
      <c r="E15" s="110">
        <v>30702</v>
      </c>
      <c r="F15" s="110">
        <f t="shared" si="0"/>
        <v>98</v>
      </c>
      <c r="G15" s="66"/>
    </row>
    <row r="16" spans="1:7" s="67" customFormat="1" ht="108.75" customHeight="1">
      <c r="A16" s="114" t="s">
        <v>244</v>
      </c>
      <c r="B16" s="108" t="s">
        <v>78</v>
      </c>
      <c r="C16" s="108" t="s">
        <v>259</v>
      </c>
      <c r="D16" s="110">
        <v>175500</v>
      </c>
      <c r="E16" s="110">
        <v>175492.5</v>
      </c>
      <c r="F16" s="110">
        <f t="shared" si="0"/>
        <v>7.5</v>
      </c>
      <c r="G16" s="66"/>
    </row>
    <row r="17" spans="1:7" s="67" customFormat="1" ht="125.25" customHeight="1">
      <c r="A17" s="114" t="s">
        <v>46</v>
      </c>
      <c r="B17" s="108" t="s">
        <v>78</v>
      </c>
      <c r="C17" s="108" t="s">
        <v>260</v>
      </c>
      <c r="D17" s="110">
        <f>D19+D28</f>
        <v>3252800</v>
      </c>
      <c r="E17" s="110">
        <f>E19+E28</f>
        <v>3251817.58</v>
      </c>
      <c r="F17" s="110">
        <f t="shared" si="0"/>
        <v>982.4199999999255</v>
      </c>
      <c r="G17" s="66"/>
    </row>
    <row r="18" spans="1:7" s="67" customFormat="1" ht="78" customHeight="1">
      <c r="A18" s="114" t="s">
        <v>463</v>
      </c>
      <c r="B18" s="108" t="s">
        <v>78</v>
      </c>
      <c r="C18" s="139" t="s">
        <v>485</v>
      </c>
      <c r="D18" s="110">
        <f>D19</f>
        <v>3252600</v>
      </c>
      <c r="E18" s="110">
        <f>E19</f>
        <v>3251617.58</v>
      </c>
      <c r="F18" s="110">
        <f>SUM(D18-E18)</f>
        <v>982.4199999999255</v>
      </c>
      <c r="G18" s="66"/>
    </row>
    <row r="19" spans="1:7" s="67" customFormat="1" ht="66" customHeight="1">
      <c r="A19" s="114" t="s">
        <v>64</v>
      </c>
      <c r="B19" s="108" t="s">
        <v>78</v>
      </c>
      <c r="C19" s="108" t="s">
        <v>261</v>
      </c>
      <c r="D19" s="110">
        <f>D20+D25</f>
        <v>3252600</v>
      </c>
      <c r="E19" s="110">
        <f>E20+E25</f>
        <v>3251617.58</v>
      </c>
      <c r="F19" s="110">
        <f t="shared" si="0"/>
        <v>982.4199999999255</v>
      </c>
      <c r="G19" s="66"/>
    </row>
    <row r="20" spans="1:7" s="67" customFormat="1" ht="225" customHeight="1">
      <c r="A20" s="114" t="s">
        <v>236</v>
      </c>
      <c r="B20" s="108" t="s">
        <v>78</v>
      </c>
      <c r="C20" s="108" t="s">
        <v>262</v>
      </c>
      <c r="D20" s="110">
        <f>SUM(D22:D24)</f>
        <v>2645200</v>
      </c>
      <c r="E20" s="110">
        <f>SUM(E22+E23+E24)</f>
        <v>2644959.75</v>
      </c>
      <c r="F20" s="110">
        <f t="shared" si="0"/>
        <v>240.25</v>
      </c>
      <c r="G20" s="66"/>
    </row>
    <row r="21" spans="1:7" s="67" customFormat="1" ht="52.5" customHeight="1">
      <c r="A21" s="114" t="s">
        <v>462</v>
      </c>
      <c r="B21" s="108" t="s">
        <v>78</v>
      </c>
      <c r="C21" s="139" t="s">
        <v>416</v>
      </c>
      <c r="D21" s="110">
        <f>D22+D23+D24</f>
        <v>2645200</v>
      </c>
      <c r="E21" s="110">
        <f>E22+E23+E24</f>
        <v>2644959.75</v>
      </c>
      <c r="F21" s="110">
        <f t="shared" si="0"/>
        <v>240.25</v>
      </c>
      <c r="G21" s="66"/>
    </row>
    <row r="22" spans="1:7" s="67" customFormat="1" ht="45">
      <c r="A22" s="114" t="s">
        <v>256</v>
      </c>
      <c r="B22" s="108" t="s">
        <v>78</v>
      </c>
      <c r="C22" s="108" t="s">
        <v>263</v>
      </c>
      <c r="D22" s="110">
        <v>1933400</v>
      </c>
      <c r="E22" s="110">
        <v>1933331.88</v>
      </c>
      <c r="F22" s="110">
        <f t="shared" si="0"/>
        <v>68.12000000011176</v>
      </c>
      <c r="G22" s="66"/>
    </row>
    <row r="23" spans="1:7" s="67" customFormat="1" ht="75">
      <c r="A23" s="114" t="s">
        <v>63</v>
      </c>
      <c r="B23" s="108" t="s">
        <v>78</v>
      </c>
      <c r="C23" s="108" t="s">
        <v>264</v>
      </c>
      <c r="D23" s="110">
        <v>131900</v>
      </c>
      <c r="E23" s="110">
        <v>131818</v>
      </c>
      <c r="F23" s="110">
        <f t="shared" si="0"/>
        <v>82</v>
      </c>
      <c r="G23" s="66"/>
    </row>
    <row r="24" spans="1:7" s="67" customFormat="1" ht="108.75" customHeight="1">
      <c r="A24" s="114" t="s">
        <v>244</v>
      </c>
      <c r="B24" s="108" t="s">
        <v>78</v>
      </c>
      <c r="C24" s="108" t="s">
        <v>265</v>
      </c>
      <c r="D24" s="110">
        <v>579900</v>
      </c>
      <c r="E24" s="110">
        <v>579809.87</v>
      </c>
      <c r="F24" s="110">
        <f t="shared" si="0"/>
        <v>90.13000000000466</v>
      </c>
      <c r="G24" s="66"/>
    </row>
    <row r="25" spans="1:7" s="67" customFormat="1" ht="219" customHeight="1">
      <c r="A25" s="114" t="s">
        <v>245</v>
      </c>
      <c r="B25" s="108" t="s">
        <v>78</v>
      </c>
      <c r="C25" s="108" t="s">
        <v>266</v>
      </c>
      <c r="D25" s="110">
        <v>607400</v>
      </c>
      <c r="E25" s="110">
        <f>E26</f>
        <v>606657.83</v>
      </c>
      <c r="F25" s="110">
        <f t="shared" si="0"/>
        <v>742.1700000000419</v>
      </c>
      <c r="G25" s="66"/>
    </row>
    <row r="26" spans="1:7" s="67" customFormat="1" ht="78" customHeight="1">
      <c r="A26" s="114" t="s">
        <v>417</v>
      </c>
      <c r="B26" s="108" t="s">
        <v>78</v>
      </c>
      <c r="C26" s="139" t="s">
        <v>418</v>
      </c>
      <c r="D26" s="110">
        <v>607400</v>
      </c>
      <c r="E26" s="110">
        <f>E27</f>
        <v>606657.83</v>
      </c>
      <c r="F26" s="110">
        <f>SUM(D26-E26)</f>
        <v>742.1700000000419</v>
      </c>
      <c r="G26" s="66"/>
    </row>
    <row r="27" spans="1:7" s="67" customFormat="1" ht="75">
      <c r="A27" s="114" t="s">
        <v>65</v>
      </c>
      <c r="B27" s="108" t="s">
        <v>78</v>
      </c>
      <c r="C27" s="108" t="s">
        <v>267</v>
      </c>
      <c r="D27" s="110">
        <v>607400</v>
      </c>
      <c r="E27" s="110">
        <v>606657.83</v>
      </c>
      <c r="F27" s="110">
        <f t="shared" si="0"/>
        <v>742.1700000000419</v>
      </c>
      <c r="G27" s="66"/>
    </row>
    <row r="28" spans="1:7" s="67" customFormat="1" ht="77.25" customHeight="1">
      <c r="A28" s="114" t="s">
        <v>268</v>
      </c>
      <c r="B28" s="108" t="s">
        <v>78</v>
      </c>
      <c r="C28" s="108" t="s">
        <v>269</v>
      </c>
      <c r="D28" s="110">
        <v>200</v>
      </c>
      <c r="E28" s="110">
        <v>200</v>
      </c>
      <c r="F28" s="110">
        <f t="shared" si="0"/>
        <v>0</v>
      </c>
      <c r="G28" s="66"/>
    </row>
    <row r="29" spans="1:7" s="67" customFormat="1" ht="35.25" customHeight="1">
      <c r="A29" s="114" t="s">
        <v>76</v>
      </c>
      <c r="B29" s="108" t="s">
        <v>78</v>
      </c>
      <c r="C29" s="108" t="s">
        <v>270</v>
      </c>
      <c r="D29" s="110">
        <f>SUM(D30)</f>
        <v>200</v>
      </c>
      <c r="E29" s="110">
        <v>200</v>
      </c>
      <c r="F29" s="110">
        <f t="shared" si="0"/>
        <v>0</v>
      </c>
      <c r="G29" s="66"/>
    </row>
    <row r="30" spans="1:7" s="67" customFormat="1" ht="308.25" customHeight="1">
      <c r="A30" s="114" t="s">
        <v>271</v>
      </c>
      <c r="B30" s="108" t="s">
        <v>78</v>
      </c>
      <c r="C30" s="108" t="s">
        <v>272</v>
      </c>
      <c r="D30" s="110">
        <f>SUM(D32)</f>
        <v>200</v>
      </c>
      <c r="E30" s="110">
        <v>200</v>
      </c>
      <c r="F30" s="110">
        <f t="shared" si="0"/>
        <v>0</v>
      </c>
      <c r="G30" s="66"/>
    </row>
    <row r="31" spans="1:7" s="67" customFormat="1" ht="78" customHeight="1">
      <c r="A31" s="114" t="s">
        <v>417</v>
      </c>
      <c r="B31" s="108" t="s">
        <v>78</v>
      </c>
      <c r="C31" s="139" t="s">
        <v>419</v>
      </c>
      <c r="D31" s="110">
        <v>200</v>
      </c>
      <c r="E31" s="110">
        <v>200</v>
      </c>
      <c r="F31" s="110">
        <f t="shared" si="0"/>
        <v>0</v>
      </c>
      <c r="G31" s="66"/>
    </row>
    <row r="32" spans="1:7" s="67" customFormat="1" ht="87.75" customHeight="1">
      <c r="A32" s="114" t="s">
        <v>65</v>
      </c>
      <c r="B32" s="108" t="s">
        <v>78</v>
      </c>
      <c r="C32" s="108" t="s">
        <v>273</v>
      </c>
      <c r="D32" s="110">
        <v>200</v>
      </c>
      <c r="E32" s="110">
        <v>200</v>
      </c>
      <c r="F32" s="110">
        <f t="shared" si="0"/>
        <v>0</v>
      </c>
      <c r="G32" s="66"/>
    </row>
    <row r="33" spans="1:7" s="67" customFormat="1" ht="41.25" customHeight="1">
      <c r="A33" s="114" t="s">
        <v>246</v>
      </c>
      <c r="B33" s="108" t="s">
        <v>78</v>
      </c>
      <c r="C33" s="108" t="s">
        <v>274</v>
      </c>
      <c r="D33" s="110">
        <f>SUM(D34)</f>
        <v>235800</v>
      </c>
      <c r="E33" s="110">
        <f>E34</f>
        <v>235789.9</v>
      </c>
      <c r="F33" s="110">
        <f t="shared" si="0"/>
        <v>10.10000000000582</v>
      </c>
      <c r="G33" s="66"/>
    </row>
    <row r="34" spans="1:7" s="67" customFormat="1" ht="78.75" customHeight="1">
      <c r="A34" s="114" t="s">
        <v>268</v>
      </c>
      <c r="B34" s="108" t="s">
        <v>78</v>
      </c>
      <c r="C34" s="108" t="s">
        <v>275</v>
      </c>
      <c r="D34" s="110">
        <f>SUM(D35)</f>
        <v>235800</v>
      </c>
      <c r="E34" s="110">
        <f>E35</f>
        <v>235789.9</v>
      </c>
      <c r="F34" s="110">
        <f t="shared" si="0"/>
        <v>10.10000000000582</v>
      </c>
      <c r="G34" s="66"/>
    </row>
    <row r="35" spans="1:7" s="67" customFormat="1" ht="36.75" customHeight="1">
      <c r="A35" s="114" t="s">
        <v>76</v>
      </c>
      <c r="B35" s="108" t="s">
        <v>78</v>
      </c>
      <c r="C35" s="108" t="s">
        <v>276</v>
      </c>
      <c r="D35" s="110">
        <f>SUM(D37)</f>
        <v>235800</v>
      </c>
      <c r="E35" s="110">
        <f>E36</f>
        <v>235789.9</v>
      </c>
      <c r="F35" s="110">
        <f t="shared" si="0"/>
        <v>10.10000000000582</v>
      </c>
      <c r="G35" s="66"/>
    </row>
    <row r="36" spans="1:7" s="67" customFormat="1" ht="133.5" customHeight="1">
      <c r="A36" s="114" t="s">
        <v>277</v>
      </c>
      <c r="B36" s="108" t="s">
        <v>78</v>
      </c>
      <c r="C36" s="108" t="s">
        <v>278</v>
      </c>
      <c r="D36" s="110">
        <f>SUM(D37)</f>
        <v>235800</v>
      </c>
      <c r="E36" s="110">
        <f>E37</f>
        <v>235789.9</v>
      </c>
      <c r="F36" s="110">
        <f t="shared" si="0"/>
        <v>10.10000000000582</v>
      </c>
      <c r="G36" s="66"/>
    </row>
    <row r="37" spans="1:7" s="67" customFormat="1" ht="21.75" customHeight="1">
      <c r="A37" s="114" t="s">
        <v>247</v>
      </c>
      <c r="B37" s="108" t="s">
        <v>78</v>
      </c>
      <c r="C37" s="108" t="s">
        <v>279</v>
      </c>
      <c r="D37" s="110">
        <v>235800</v>
      </c>
      <c r="E37" s="110">
        <v>235789.9</v>
      </c>
      <c r="F37" s="110">
        <f t="shared" si="0"/>
        <v>10.10000000000582</v>
      </c>
      <c r="G37" s="66"/>
    </row>
    <row r="38" spans="1:7" s="67" customFormat="1" ht="23.25" customHeight="1">
      <c r="A38" s="114" t="s">
        <v>47</v>
      </c>
      <c r="B38" s="108" t="s">
        <v>78</v>
      </c>
      <c r="C38" s="108" t="s">
        <v>280</v>
      </c>
      <c r="D38" s="110">
        <f>SUM(D39)</f>
        <v>15000</v>
      </c>
      <c r="E38" s="110">
        <v>0</v>
      </c>
      <c r="F38" s="110">
        <f t="shared" si="0"/>
        <v>15000</v>
      </c>
      <c r="G38" s="66"/>
    </row>
    <row r="39" spans="1:7" s="67" customFormat="1" ht="75.75" customHeight="1">
      <c r="A39" s="114" t="s">
        <v>268</v>
      </c>
      <c r="B39" s="108" t="s">
        <v>78</v>
      </c>
      <c r="C39" s="108" t="s">
        <v>281</v>
      </c>
      <c r="D39" s="110">
        <f>SUM(D40)</f>
        <v>15000</v>
      </c>
      <c r="E39" s="110">
        <v>0</v>
      </c>
      <c r="F39" s="110">
        <f t="shared" si="0"/>
        <v>15000</v>
      </c>
      <c r="G39" s="66"/>
    </row>
    <row r="40" spans="1:7" s="67" customFormat="1" ht="35.25" customHeight="1">
      <c r="A40" s="114" t="s">
        <v>66</v>
      </c>
      <c r="B40" s="108" t="s">
        <v>78</v>
      </c>
      <c r="C40" s="108" t="s">
        <v>282</v>
      </c>
      <c r="D40" s="110">
        <f>SUM(D41)</f>
        <v>15000</v>
      </c>
      <c r="E40" s="110">
        <v>0</v>
      </c>
      <c r="F40" s="110">
        <f t="shared" si="0"/>
        <v>15000</v>
      </c>
      <c r="G40" s="66"/>
    </row>
    <row r="41" spans="1:7" s="67" customFormat="1" ht="165.75" customHeight="1">
      <c r="A41" s="114" t="s">
        <v>283</v>
      </c>
      <c r="B41" s="108" t="s">
        <v>78</v>
      </c>
      <c r="C41" s="108" t="s">
        <v>284</v>
      </c>
      <c r="D41" s="110">
        <f>SUM(D42)</f>
        <v>15000</v>
      </c>
      <c r="E41" s="110">
        <v>0</v>
      </c>
      <c r="F41" s="110">
        <f t="shared" si="0"/>
        <v>15000</v>
      </c>
      <c r="G41" s="66"/>
    </row>
    <row r="42" spans="1:7" s="67" customFormat="1" ht="24" customHeight="1">
      <c r="A42" s="114" t="s">
        <v>48</v>
      </c>
      <c r="B42" s="108" t="s">
        <v>78</v>
      </c>
      <c r="C42" s="108" t="s">
        <v>285</v>
      </c>
      <c r="D42" s="110">
        <v>15000</v>
      </c>
      <c r="E42" s="110">
        <v>0</v>
      </c>
      <c r="F42" s="110">
        <f t="shared" si="0"/>
        <v>15000</v>
      </c>
      <c r="G42" s="66"/>
    </row>
    <row r="43" spans="1:7" s="67" customFormat="1" ht="45" customHeight="1">
      <c r="A43" s="114" t="s">
        <v>49</v>
      </c>
      <c r="B43" s="108" t="s">
        <v>78</v>
      </c>
      <c r="C43" s="108" t="s">
        <v>286</v>
      </c>
      <c r="D43" s="110">
        <f>D45+D53+D60+D67</f>
        <v>434900</v>
      </c>
      <c r="E43" s="110">
        <f>E45+E52+E67</f>
        <v>418264.6</v>
      </c>
      <c r="F43" s="110">
        <f t="shared" si="0"/>
        <v>16635.400000000023</v>
      </c>
      <c r="G43" s="66"/>
    </row>
    <row r="44" spans="1:7" s="67" customFormat="1" ht="87" customHeight="1">
      <c r="A44" s="114" t="s">
        <v>463</v>
      </c>
      <c r="B44" s="108" t="s">
        <v>78</v>
      </c>
      <c r="C44" s="139" t="s">
        <v>465</v>
      </c>
      <c r="D44" s="110">
        <f>D45</f>
        <v>84000</v>
      </c>
      <c r="E44" s="110">
        <f>E45</f>
        <v>83977</v>
      </c>
      <c r="F44" s="110">
        <f>SUM(D44-E44)</f>
        <v>23</v>
      </c>
      <c r="G44" s="66"/>
    </row>
    <row r="45" spans="1:7" s="67" customFormat="1" ht="66.75" customHeight="1">
      <c r="A45" s="114" t="s">
        <v>64</v>
      </c>
      <c r="B45" s="108" t="s">
        <v>78</v>
      </c>
      <c r="C45" s="108" t="s">
        <v>287</v>
      </c>
      <c r="D45" s="110">
        <f>D46+D49</f>
        <v>84000</v>
      </c>
      <c r="E45" s="110">
        <f>E46+E49</f>
        <v>83977</v>
      </c>
      <c r="F45" s="110">
        <f t="shared" si="0"/>
        <v>23</v>
      </c>
      <c r="G45" s="66"/>
    </row>
    <row r="46" spans="1:7" s="67" customFormat="1" ht="382.5" customHeight="1">
      <c r="A46" s="114" t="s">
        <v>288</v>
      </c>
      <c r="B46" s="108" t="s">
        <v>78</v>
      </c>
      <c r="C46" s="108" t="s">
        <v>289</v>
      </c>
      <c r="D46" s="110">
        <f>SUM(D47)</f>
        <v>45100</v>
      </c>
      <c r="E46" s="110">
        <f>E47</f>
        <v>45100</v>
      </c>
      <c r="F46" s="110">
        <f t="shared" si="0"/>
        <v>0</v>
      </c>
      <c r="G46" s="66"/>
    </row>
    <row r="47" spans="1:7" s="67" customFormat="1" ht="34.5" customHeight="1">
      <c r="A47" s="114" t="s">
        <v>27</v>
      </c>
      <c r="B47" s="108" t="s">
        <v>78</v>
      </c>
      <c r="C47" s="108" t="s">
        <v>290</v>
      </c>
      <c r="D47" s="110">
        <v>45100</v>
      </c>
      <c r="E47" s="110">
        <v>45100</v>
      </c>
      <c r="F47" s="110">
        <f t="shared" si="0"/>
        <v>0</v>
      </c>
      <c r="G47" s="66"/>
    </row>
    <row r="48" spans="1:7" s="67" customFormat="1" ht="188.25" customHeight="1">
      <c r="A48" s="114" t="s">
        <v>79</v>
      </c>
      <c r="B48" s="108" t="s">
        <v>78</v>
      </c>
      <c r="C48" s="108" t="s">
        <v>291</v>
      </c>
      <c r="D48" s="110">
        <f>D50+D51</f>
        <v>38900</v>
      </c>
      <c r="E48" s="110">
        <f>E50+E51</f>
        <v>38877</v>
      </c>
      <c r="F48" s="110">
        <f t="shared" si="0"/>
        <v>23</v>
      </c>
      <c r="G48" s="66"/>
    </row>
    <row r="49" spans="1:7" s="67" customFormat="1" ht="30">
      <c r="A49" s="114" t="s">
        <v>421</v>
      </c>
      <c r="B49" s="108" t="s">
        <v>78</v>
      </c>
      <c r="C49" s="139" t="s">
        <v>422</v>
      </c>
      <c r="D49" s="110">
        <f>D50+D51</f>
        <v>38900</v>
      </c>
      <c r="E49" s="110">
        <f>E50+E51</f>
        <v>38877</v>
      </c>
      <c r="F49" s="110">
        <f>SUM(D49-E49)</f>
        <v>23</v>
      </c>
      <c r="G49" s="66"/>
    </row>
    <row r="50" spans="1:7" s="67" customFormat="1" ht="45">
      <c r="A50" s="114" t="s">
        <v>71</v>
      </c>
      <c r="B50" s="108" t="s">
        <v>78</v>
      </c>
      <c r="C50" s="108" t="s">
        <v>292</v>
      </c>
      <c r="D50" s="110">
        <v>37300</v>
      </c>
      <c r="E50" s="110">
        <v>37278</v>
      </c>
      <c r="F50" s="110">
        <f t="shared" si="0"/>
        <v>22</v>
      </c>
      <c r="G50" s="66"/>
    </row>
    <row r="51" spans="1:7" s="67" customFormat="1" ht="36" customHeight="1">
      <c r="A51" s="114" t="s">
        <v>420</v>
      </c>
      <c r="B51" s="108" t="s">
        <v>78</v>
      </c>
      <c r="C51" s="108" t="s">
        <v>293</v>
      </c>
      <c r="D51" s="110">
        <v>1600</v>
      </c>
      <c r="E51" s="110">
        <v>1599</v>
      </c>
      <c r="F51" s="110">
        <f t="shared" si="0"/>
        <v>1</v>
      </c>
      <c r="G51" s="66"/>
    </row>
    <row r="52" spans="1:7" s="67" customFormat="1" ht="71.25" customHeight="1">
      <c r="A52" s="114" t="s">
        <v>464</v>
      </c>
      <c r="B52" s="108" t="s">
        <v>78</v>
      </c>
      <c r="C52" s="139" t="s">
        <v>466</v>
      </c>
      <c r="D52" s="110">
        <f>D53+D60</f>
        <v>84400</v>
      </c>
      <c r="E52" s="110">
        <f>E53+E60</f>
        <v>67877.6</v>
      </c>
      <c r="F52" s="110">
        <f>SUM(D52-E52)</f>
        <v>16522.399999999994</v>
      </c>
      <c r="G52" s="66"/>
    </row>
    <row r="53" spans="1:7" s="67" customFormat="1" ht="142.5" customHeight="1">
      <c r="A53" s="114" t="s">
        <v>80</v>
      </c>
      <c r="B53" s="108" t="s">
        <v>78</v>
      </c>
      <c r="C53" s="108" t="s">
        <v>294</v>
      </c>
      <c r="D53" s="110">
        <f>D54+D57</f>
        <v>13300</v>
      </c>
      <c r="E53" s="110">
        <f>E54+E57</f>
        <v>13225.6</v>
      </c>
      <c r="F53" s="110">
        <f t="shared" si="0"/>
        <v>74.39999999999964</v>
      </c>
      <c r="G53" s="66"/>
    </row>
    <row r="54" spans="1:7" s="67" customFormat="1" ht="336.75" customHeight="1">
      <c r="A54" s="114" t="s">
        <v>81</v>
      </c>
      <c r="B54" s="108" t="s">
        <v>78</v>
      </c>
      <c r="C54" s="108" t="s">
        <v>295</v>
      </c>
      <c r="D54" s="110">
        <v>3300</v>
      </c>
      <c r="E54" s="110">
        <v>3225.6</v>
      </c>
      <c r="F54" s="110">
        <f t="shared" si="0"/>
        <v>74.40000000000009</v>
      </c>
      <c r="G54" s="66"/>
    </row>
    <row r="55" spans="1:6" ht="79.5" customHeight="1">
      <c r="A55" s="114" t="s">
        <v>417</v>
      </c>
      <c r="B55" s="108" t="s">
        <v>78</v>
      </c>
      <c r="C55" s="139" t="s">
        <v>467</v>
      </c>
      <c r="D55" s="110">
        <f>D56</f>
        <v>3300</v>
      </c>
      <c r="E55" s="110">
        <f>E56</f>
        <v>3225.6</v>
      </c>
      <c r="F55" s="110">
        <f>SUM(D55-E55)</f>
        <v>74.40000000000009</v>
      </c>
    </row>
    <row r="56" spans="1:7" s="67" customFormat="1" ht="75.75" customHeight="1">
      <c r="A56" s="114" t="s">
        <v>65</v>
      </c>
      <c r="B56" s="108" t="s">
        <v>78</v>
      </c>
      <c r="C56" s="108" t="s">
        <v>296</v>
      </c>
      <c r="D56" s="110">
        <v>3300</v>
      </c>
      <c r="E56" s="110">
        <v>3225.6</v>
      </c>
      <c r="F56" s="110">
        <f t="shared" si="0"/>
        <v>74.40000000000009</v>
      </c>
      <c r="G56" s="66"/>
    </row>
    <row r="57" spans="1:7" s="67" customFormat="1" ht="260.25" customHeight="1">
      <c r="A57" s="114" t="s">
        <v>148</v>
      </c>
      <c r="B57" s="108" t="s">
        <v>78</v>
      </c>
      <c r="C57" s="108" t="s">
        <v>297</v>
      </c>
      <c r="D57" s="110">
        <v>10000</v>
      </c>
      <c r="E57" s="110">
        <v>10000</v>
      </c>
      <c r="F57" s="110">
        <f t="shared" si="0"/>
        <v>0</v>
      </c>
      <c r="G57" s="66"/>
    </row>
    <row r="58" spans="1:7" s="67" customFormat="1" ht="30">
      <c r="A58" s="114" t="s">
        <v>421</v>
      </c>
      <c r="B58" s="108" t="s">
        <v>78</v>
      </c>
      <c r="C58" s="139" t="s">
        <v>423</v>
      </c>
      <c r="D58" s="110">
        <f>D59</f>
        <v>10000</v>
      </c>
      <c r="E58" s="110">
        <f>E59</f>
        <v>10000</v>
      </c>
      <c r="F58" s="110">
        <f t="shared" si="0"/>
        <v>0</v>
      </c>
      <c r="G58" s="66"/>
    </row>
    <row r="59" spans="1:7" s="67" customFormat="1" ht="16.5" customHeight="1">
      <c r="A59" s="114" t="s">
        <v>142</v>
      </c>
      <c r="B59" s="108" t="s">
        <v>78</v>
      </c>
      <c r="C59" s="108" t="s">
        <v>298</v>
      </c>
      <c r="D59" s="110">
        <v>10000</v>
      </c>
      <c r="E59" s="110">
        <v>10000</v>
      </c>
      <c r="F59" s="110">
        <f t="shared" si="0"/>
        <v>0</v>
      </c>
      <c r="G59" s="66"/>
    </row>
    <row r="60" spans="1:7" s="67" customFormat="1" ht="93.75" customHeight="1">
      <c r="A60" s="114" t="s">
        <v>82</v>
      </c>
      <c r="B60" s="108" t="s">
        <v>78</v>
      </c>
      <c r="C60" s="108" t="s">
        <v>299</v>
      </c>
      <c r="D60" s="110">
        <f>SUM(D61+D64)</f>
        <v>71100</v>
      </c>
      <c r="E60" s="110">
        <f>SUM(E61+E64)</f>
        <v>54652</v>
      </c>
      <c r="F60" s="110">
        <f t="shared" si="0"/>
        <v>16448</v>
      </c>
      <c r="G60" s="66"/>
    </row>
    <row r="61" spans="1:7" s="67" customFormat="1" ht="261" customHeight="1">
      <c r="A61" s="114" t="s">
        <v>83</v>
      </c>
      <c r="B61" s="108" t="s">
        <v>78</v>
      </c>
      <c r="C61" s="108" t="s">
        <v>300</v>
      </c>
      <c r="D61" s="110">
        <f>SUM(D63)</f>
        <v>57900</v>
      </c>
      <c r="E61" s="110">
        <v>41452</v>
      </c>
      <c r="F61" s="110">
        <f t="shared" si="0"/>
        <v>16448</v>
      </c>
      <c r="G61" s="66"/>
    </row>
    <row r="62" spans="1:6" ht="79.5" customHeight="1">
      <c r="A62" s="114" t="s">
        <v>417</v>
      </c>
      <c r="B62" s="108" t="s">
        <v>78</v>
      </c>
      <c r="C62" s="139" t="s">
        <v>424</v>
      </c>
      <c r="D62" s="110">
        <v>57900</v>
      </c>
      <c r="E62" s="110">
        <v>41452</v>
      </c>
      <c r="F62" s="110">
        <f>SUM(D62-E62)</f>
        <v>16448</v>
      </c>
    </row>
    <row r="63" spans="1:6" ht="79.5" customHeight="1">
      <c r="A63" s="114" t="s">
        <v>65</v>
      </c>
      <c r="B63" s="108" t="s">
        <v>78</v>
      </c>
      <c r="C63" s="108" t="s">
        <v>301</v>
      </c>
      <c r="D63" s="110">
        <v>57900</v>
      </c>
      <c r="E63" s="110">
        <v>41452</v>
      </c>
      <c r="F63" s="110">
        <f t="shared" si="0"/>
        <v>16448</v>
      </c>
    </row>
    <row r="64" spans="1:6" ht="258" customHeight="1">
      <c r="A64" s="114" t="s">
        <v>84</v>
      </c>
      <c r="B64" s="108" t="s">
        <v>78</v>
      </c>
      <c r="C64" s="108" t="s">
        <v>302</v>
      </c>
      <c r="D64" s="110">
        <f>SUM(D66)</f>
        <v>13200</v>
      </c>
      <c r="E64" s="110">
        <f>SUM(E66)</f>
        <v>13200</v>
      </c>
      <c r="F64" s="110">
        <f t="shared" si="0"/>
        <v>0</v>
      </c>
    </row>
    <row r="65" spans="1:6" ht="79.5" customHeight="1">
      <c r="A65" s="114" t="s">
        <v>417</v>
      </c>
      <c r="B65" s="108" t="s">
        <v>78</v>
      </c>
      <c r="C65" s="139" t="s">
        <v>425</v>
      </c>
      <c r="D65" s="110">
        <f>D66</f>
        <v>13200</v>
      </c>
      <c r="E65" s="110">
        <f>E66</f>
        <v>13200</v>
      </c>
      <c r="F65" s="110">
        <f t="shared" si="0"/>
        <v>0</v>
      </c>
    </row>
    <row r="66" spans="1:6" ht="81" customHeight="1">
      <c r="A66" s="114" t="s">
        <v>65</v>
      </c>
      <c r="B66" s="108" t="s">
        <v>78</v>
      </c>
      <c r="C66" s="108" t="s">
        <v>303</v>
      </c>
      <c r="D66" s="110">
        <v>13200</v>
      </c>
      <c r="E66" s="110">
        <v>13200</v>
      </c>
      <c r="F66" s="110">
        <f t="shared" si="0"/>
        <v>0</v>
      </c>
    </row>
    <row r="67" spans="1:6" ht="85.5" customHeight="1">
      <c r="A67" s="114" t="s">
        <v>268</v>
      </c>
      <c r="B67" s="108" t="s">
        <v>78</v>
      </c>
      <c r="C67" s="108" t="s">
        <v>304</v>
      </c>
      <c r="D67" s="110">
        <f>D68</f>
        <v>266500</v>
      </c>
      <c r="E67" s="110">
        <f>E68</f>
        <v>266410</v>
      </c>
      <c r="F67" s="110">
        <f t="shared" si="0"/>
        <v>90</v>
      </c>
    </row>
    <row r="68" spans="1:6" ht="34.5" customHeight="1">
      <c r="A68" s="114" t="s">
        <v>76</v>
      </c>
      <c r="B68" s="108" t="s">
        <v>78</v>
      </c>
      <c r="C68" s="108" t="s">
        <v>305</v>
      </c>
      <c r="D68" s="110">
        <f>D69+D72</f>
        <v>266500</v>
      </c>
      <c r="E68" s="110">
        <f>E69+E72</f>
        <v>266410</v>
      </c>
      <c r="F68" s="110">
        <f t="shared" si="0"/>
        <v>90</v>
      </c>
    </row>
    <row r="69" spans="1:6" ht="193.5" customHeight="1">
      <c r="A69" s="114" t="s">
        <v>306</v>
      </c>
      <c r="B69" s="108" t="s">
        <v>78</v>
      </c>
      <c r="C69" s="108" t="s">
        <v>307</v>
      </c>
      <c r="D69" s="110">
        <v>136000</v>
      </c>
      <c r="E69" s="110">
        <f>E71</f>
        <v>135910</v>
      </c>
      <c r="F69" s="110">
        <f t="shared" si="0"/>
        <v>90</v>
      </c>
    </row>
    <row r="70" spans="1:6" ht="79.5" customHeight="1">
      <c r="A70" s="114" t="s">
        <v>417</v>
      </c>
      <c r="B70" s="108" t="s">
        <v>78</v>
      </c>
      <c r="C70" s="139" t="s">
        <v>426</v>
      </c>
      <c r="D70" s="110">
        <f>D71</f>
        <v>136000</v>
      </c>
      <c r="E70" s="110">
        <f>E71</f>
        <v>135910</v>
      </c>
      <c r="F70" s="110">
        <f t="shared" si="0"/>
        <v>90</v>
      </c>
    </row>
    <row r="71" spans="1:6" ht="79.5" customHeight="1">
      <c r="A71" s="114" t="s">
        <v>65</v>
      </c>
      <c r="B71" s="108" t="s">
        <v>78</v>
      </c>
      <c r="C71" s="108" t="s">
        <v>308</v>
      </c>
      <c r="D71" s="110">
        <v>136000</v>
      </c>
      <c r="E71" s="110">
        <v>135910</v>
      </c>
      <c r="F71" s="110">
        <f t="shared" si="0"/>
        <v>90</v>
      </c>
    </row>
    <row r="72" spans="1:6" ht="123.75" customHeight="1">
      <c r="A72" s="114" t="s">
        <v>309</v>
      </c>
      <c r="B72" s="108" t="s">
        <v>78</v>
      </c>
      <c r="C72" s="108" t="s">
        <v>310</v>
      </c>
      <c r="D72" s="110">
        <f>D74</f>
        <v>130500</v>
      </c>
      <c r="E72" s="110">
        <v>130500</v>
      </c>
      <c r="F72" s="110">
        <f t="shared" si="0"/>
        <v>0</v>
      </c>
    </row>
    <row r="73" spans="1:6" ht="29.25" customHeight="1">
      <c r="A73" s="114" t="s">
        <v>421</v>
      </c>
      <c r="B73" s="108" t="s">
        <v>78</v>
      </c>
      <c r="C73" s="139" t="s">
        <v>427</v>
      </c>
      <c r="D73" s="110">
        <v>130500</v>
      </c>
      <c r="E73" s="110">
        <v>130500</v>
      </c>
      <c r="F73" s="110">
        <f>SUM(D73-E73)</f>
        <v>0</v>
      </c>
    </row>
    <row r="74" spans="1:6" ht="29.25" customHeight="1">
      <c r="A74" s="114" t="s">
        <v>142</v>
      </c>
      <c r="B74" s="108" t="s">
        <v>78</v>
      </c>
      <c r="C74" s="108" t="s">
        <v>311</v>
      </c>
      <c r="D74" s="110">
        <v>130500</v>
      </c>
      <c r="E74" s="110">
        <v>130500</v>
      </c>
      <c r="F74" s="110">
        <f t="shared" si="0"/>
        <v>0</v>
      </c>
    </row>
    <row r="75" spans="1:6" ht="30" customHeight="1">
      <c r="A75" s="114" t="s">
        <v>50</v>
      </c>
      <c r="B75" s="108" t="s">
        <v>78</v>
      </c>
      <c r="C75" s="108" t="s">
        <v>312</v>
      </c>
      <c r="D75" s="110">
        <v>174800</v>
      </c>
      <c r="E75" s="110">
        <v>174800</v>
      </c>
      <c r="F75" s="110">
        <f t="shared" si="0"/>
        <v>0</v>
      </c>
    </row>
    <row r="76" spans="1:6" ht="30">
      <c r="A76" s="114" t="s">
        <v>67</v>
      </c>
      <c r="B76" s="108" t="s">
        <v>78</v>
      </c>
      <c r="C76" s="108" t="s">
        <v>313</v>
      </c>
      <c r="D76" s="110">
        <v>174800</v>
      </c>
      <c r="E76" s="110">
        <v>174800</v>
      </c>
      <c r="F76" s="110">
        <f t="shared" si="0"/>
        <v>0</v>
      </c>
    </row>
    <row r="77" spans="1:6" ht="81.75" customHeight="1">
      <c r="A77" s="114" t="s">
        <v>268</v>
      </c>
      <c r="B77" s="108" t="s">
        <v>78</v>
      </c>
      <c r="C77" s="108" t="s">
        <v>314</v>
      </c>
      <c r="D77" s="110">
        <v>174800</v>
      </c>
      <c r="E77" s="110">
        <v>174800</v>
      </c>
      <c r="F77" s="110">
        <f t="shared" si="0"/>
        <v>0</v>
      </c>
    </row>
    <row r="78" spans="1:6" ht="33" customHeight="1">
      <c r="A78" s="114" t="s">
        <v>76</v>
      </c>
      <c r="B78" s="108" t="s">
        <v>78</v>
      </c>
      <c r="C78" s="108" t="s">
        <v>315</v>
      </c>
      <c r="D78" s="110">
        <v>174800</v>
      </c>
      <c r="E78" s="110">
        <v>174800</v>
      </c>
      <c r="F78" s="110">
        <f t="shared" si="0"/>
        <v>0</v>
      </c>
    </row>
    <row r="79" spans="1:6" ht="163.5" customHeight="1">
      <c r="A79" s="114" t="s">
        <v>316</v>
      </c>
      <c r="B79" s="108" t="s">
        <v>78</v>
      </c>
      <c r="C79" s="108" t="s">
        <v>317</v>
      </c>
      <c r="D79" s="110">
        <v>174800</v>
      </c>
      <c r="E79" s="110">
        <v>174800</v>
      </c>
      <c r="F79" s="110">
        <f t="shared" si="0"/>
        <v>0</v>
      </c>
    </row>
    <row r="80" spans="1:7" s="67" customFormat="1" ht="60">
      <c r="A80" s="114" t="s">
        <v>462</v>
      </c>
      <c r="B80" s="108" t="s">
        <v>78</v>
      </c>
      <c r="C80" s="139" t="s">
        <v>428</v>
      </c>
      <c r="D80" s="110">
        <f>D81+D82</f>
        <v>158467.16</v>
      </c>
      <c r="E80" s="110">
        <f>E81+E82</f>
        <v>158467.16</v>
      </c>
      <c r="F80" s="110">
        <f t="shared" si="0"/>
        <v>0</v>
      </c>
      <c r="G80" s="66"/>
    </row>
    <row r="81" spans="1:6" ht="51.75" customHeight="1">
      <c r="A81" s="114" t="s">
        <v>256</v>
      </c>
      <c r="B81" s="108" t="s">
        <v>78</v>
      </c>
      <c r="C81" s="108" t="s">
        <v>318</v>
      </c>
      <c r="D81" s="110">
        <v>122902.27</v>
      </c>
      <c r="E81" s="110">
        <v>122902.27</v>
      </c>
      <c r="F81" s="110">
        <f t="shared" si="0"/>
        <v>0</v>
      </c>
    </row>
    <row r="82" spans="1:6" ht="105">
      <c r="A82" s="114" t="s">
        <v>244</v>
      </c>
      <c r="B82" s="108" t="s">
        <v>78</v>
      </c>
      <c r="C82" s="108" t="s">
        <v>319</v>
      </c>
      <c r="D82" s="110">
        <v>35564.89</v>
      </c>
      <c r="E82" s="110">
        <v>35564.89</v>
      </c>
      <c r="F82" s="110">
        <f t="shared" si="0"/>
        <v>0</v>
      </c>
    </row>
    <row r="83" spans="1:6" ht="79.5" customHeight="1">
      <c r="A83" s="114" t="s">
        <v>417</v>
      </c>
      <c r="B83" s="108" t="s">
        <v>78</v>
      </c>
      <c r="C83" s="139" t="s">
        <v>429</v>
      </c>
      <c r="D83" s="110">
        <f>D84</f>
        <v>16332.84</v>
      </c>
      <c r="E83" s="110">
        <f>E84</f>
        <v>16332.84</v>
      </c>
      <c r="F83" s="110">
        <f>SUM(D83-E83)</f>
        <v>0</v>
      </c>
    </row>
    <row r="84" spans="1:6" ht="81.75" customHeight="1">
      <c r="A84" s="114" t="s">
        <v>65</v>
      </c>
      <c r="B84" s="108" t="s">
        <v>78</v>
      </c>
      <c r="C84" s="108" t="s">
        <v>320</v>
      </c>
      <c r="D84" s="110">
        <v>16332.84</v>
      </c>
      <c r="E84" s="110">
        <v>16332.84</v>
      </c>
      <c r="F84" s="110">
        <f t="shared" si="0"/>
        <v>0</v>
      </c>
    </row>
    <row r="85" spans="1:6" ht="54.75" customHeight="1">
      <c r="A85" s="114" t="s">
        <v>243</v>
      </c>
      <c r="B85" s="108" t="s">
        <v>78</v>
      </c>
      <c r="C85" s="108" t="s">
        <v>321</v>
      </c>
      <c r="D85" s="110">
        <v>121300</v>
      </c>
      <c r="E85" s="110">
        <v>121205</v>
      </c>
      <c r="F85" s="110">
        <f t="shared" si="0"/>
        <v>95</v>
      </c>
    </row>
    <row r="86" spans="1:6" ht="97.5" customHeight="1">
      <c r="A86" s="114" t="s">
        <v>51</v>
      </c>
      <c r="B86" s="108" t="s">
        <v>78</v>
      </c>
      <c r="C86" s="108" t="s">
        <v>322</v>
      </c>
      <c r="D86" s="110">
        <v>121300</v>
      </c>
      <c r="E86" s="110">
        <v>121205</v>
      </c>
      <c r="F86" s="110">
        <f t="shared" si="0"/>
        <v>95</v>
      </c>
    </row>
    <row r="87" spans="1:6" ht="140.25" customHeight="1">
      <c r="A87" s="114" t="s">
        <v>469</v>
      </c>
      <c r="B87" s="108" t="s">
        <v>78</v>
      </c>
      <c r="C87" s="139" t="s">
        <v>468</v>
      </c>
      <c r="D87" s="110">
        <v>121300</v>
      </c>
      <c r="E87" s="110">
        <v>121205</v>
      </c>
      <c r="F87" s="110">
        <f>SUM(D87-E87)</f>
        <v>95</v>
      </c>
    </row>
    <row r="88" spans="1:6" ht="35.25" customHeight="1">
      <c r="A88" s="114" t="s">
        <v>68</v>
      </c>
      <c r="B88" s="108" t="s">
        <v>78</v>
      </c>
      <c r="C88" s="108" t="s">
        <v>323</v>
      </c>
      <c r="D88" s="110">
        <v>17600</v>
      </c>
      <c r="E88" s="110">
        <f>E89</f>
        <v>17505</v>
      </c>
      <c r="F88" s="110">
        <f aca="true" t="shared" si="2" ref="F88:F173">SUM(D88-E88)</f>
        <v>95</v>
      </c>
    </row>
    <row r="89" spans="1:6" ht="234" customHeight="1">
      <c r="A89" s="114" t="s">
        <v>85</v>
      </c>
      <c r="B89" s="108" t="s">
        <v>78</v>
      </c>
      <c r="C89" s="108" t="s">
        <v>324</v>
      </c>
      <c r="D89" s="110">
        <f>D90</f>
        <v>17600</v>
      </c>
      <c r="E89" s="110">
        <f>E90</f>
        <v>17505</v>
      </c>
      <c r="F89" s="110">
        <f t="shared" si="2"/>
        <v>95</v>
      </c>
    </row>
    <row r="90" spans="1:6" ht="79.5" customHeight="1">
      <c r="A90" s="114" t="s">
        <v>417</v>
      </c>
      <c r="B90" s="108" t="s">
        <v>78</v>
      </c>
      <c r="C90" s="139" t="s">
        <v>430</v>
      </c>
      <c r="D90" s="110">
        <f>D91</f>
        <v>17600</v>
      </c>
      <c r="E90" s="110">
        <f>E91</f>
        <v>17505</v>
      </c>
      <c r="F90" s="110">
        <f t="shared" si="2"/>
        <v>95</v>
      </c>
    </row>
    <row r="91" spans="1:6" ht="78" customHeight="1">
      <c r="A91" s="114" t="s">
        <v>65</v>
      </c>
      <c r="B91" s="108" t="s">
        <v>78</v>
      </c>
      <c r="C91" s="108" t="s">
        <v>325</v>
      </c>
      <c r="D91" s="110">
        <v>17600</v>
      </c>
      <c r="E91" s="110">
        <v>17505</v>
      </c>
      <c r="F91" s="110">
        <f t="shared" si="2"/>
        <v>95</v>
      </c>
    </row>
    <row r="92" spans="1:6" ht="36" customHeight="1">
      <c r="A92" s="114" t="s">
        <v>86</v>
      </c>
      <c r="B92" s="108" t="s">
        <v>78</v>
      </c>
      <c r="C92" s="108" t="s">
        <v>326</v>
      </c>
      <c r="D92" s="110">
        <f>D93</f>
        <v>96500</v>
      </c>
      <c r="E92" s="110">
        <f>E93</f>
        <v>96500</v>
      </c>
      <c r="F92" s="110">
        <f t="shared" si="2"/>
        <v>0</v>
      </c>
    </row>
    <row r="93" spans="1:6" ht="383.25" customHeight="1">
      <c r="A93" s="114" t="s">
        <v>87</v>
      </c>
      <c r="B93" s="108" t="s">
        <v>78</v>
      </c>
      <c r="C93" s="108" t="s">
        <v>327</v>
      </c>
      <c r="D93" s="110">
        <v>96500</v>
      </c>
      <c r="E93" s="110">
        <v>96500</v>
      </c>
      <c r="F93" s="110">
        <f t="shared" si="2"/>
        <v>0</v>
      </c>
    </row>
    <row r="94" spans="1:6" ht="30">
      <c r="A94" s="114" t="s">
        <v>27</v>
      </c>
      <c r="B94" s="108" t="s">
        <v>78</v>
      </c>
      <c r="C94" s="108" t="s">
        <v>328</v>
      </c>
      <c r="D94" s="110">
        <v>96500</v>
      </c>
      <c r="E94" s="110">
        <v>96500</v>
      </c>
      <c r="F94" s="110">
        <f t="shared" si="2"/>
        <v>0</v>
      </c>
    </row>
    <row r="95" spans="1:6" ht="63.75" customHeight="1">
      <c r="A95" s="114" t="s">
        <v>88</v>
      </c>
      <c r="B95" s="108" t="s">
        <v>78</v>
      </c>
      <c r="C95" s="108" t="s">
        <v>329</v>
      </c>
      <c r="D95" s="110">
        <v>7200</v>
      </c>
      <c r="E95" s="110">
        <v>7200</v>
      </c>
      <c r="F95" s="110">
        <f t="shared" si="2"/>
        <v>0</v>
      </c>
    </row>
    <row r="96" spans="1:6" ht="257.25" customHeight="1">
      <c r="A96" s="114" t="s">
        <v>89</v>
      </c>
      <c r="B96" s="108" t="s">
        <v>78</v>
      </c>
      <c r="C96" s="108" t="s">
        <v>330</v>
      </c>
      <c r="D96" s="110">
        <v>7200</v>
      </c>
      <c r="E96" s="110">
        <v>7200</v>
      </c>
      <c r="F96" s="110">
        <f t="shared" si="2"/>
        <v>0</v>
      </c>
    </row>
    <row r="97" spans="1:6" ht="79.5" customHeight="1">
      <c r="A97" s="114" t="s">
        <v>417</v>
      </c>
      <c r="B97" s="108" t="s">
        <v>78</v>
      </c>
      <c r="C97" s="139" t="s">
        <v>431</v>
      </c>
      <c r="D97" s="110">
        <f>D98</f>
        <v>7200</v>
      </c>
      <c r="E97" s="110">
        <f>E98</f>
        <v>7200</v>
      </c>
      <c r="F97" s="110">
        <f>SUM(D97-E97)</f>
        <v>0</v>
      </c>
    </row>
    <row r="98" spans="1:6" ht="75">
      <c r="A98" s="114" t="s">
        <v>65</v>
      </c>
      <c r="B98" s="108" t="s">
        <v>78</v>
      </c>
      <c r="C98" s="108" t="s">
        <v>331</v>
      </c>
      <c r="D98" s="110">
        <v>7200</v>
      </c>
      <c r="E98" s="110">
        <v>7200</v>
      </c>
      <c r="F98" s="110">
        <f t="shared" si="2"/>
        <v>0</v>
      </c>
    </row>
    <row r="99" spans="1:6" ht="33.75" customHeight="1">
      <c r="A99" s="114" t="s">
        <v>52</v>
      </c>
      <c r="B99" s="108" t="s">
        <v>78</v>
      </c>
      <c r="C99" s="108" t="s">
        <v>332</v>
      </c>
      <c r="D99" s="110">
        <f>D100</f>
        <v>1535400</v>
      </c>
      <c r="E99" s="110">
        <f>E100</f>
        <v>1535291.07</v>
      </c>
      <c r="F99" s="110">
        <f t="shared" si="2"/>
        <v>108.92999999993481</v>
      </c>
    </row>
    <row r="100" spans="1:6" ht="33" customHeight="1">
      <c r="A100" s="114" t="s">
        <v>90</v>
      </c>
      <c r="B100" s="108" t="s">
        <v>78</v>
      </c>
      <c r="C100" s="108" t="s">
        <v>333</v>
      </c>
      <c r="D100" s="110">
        <f>D102+D112</f>
        <v>1535400</v>
      </c>
      <c r="E100" s="110">
        <f>E102+E112</f>
        <v>1535291.07</v>
      </c>
      <c r="F100" s="110">
        <f t="shared" si="2"/>
        <v>108.92999999993481</v>
      </c>
    </row>
    <row r="101" spans="1:6" ht="70.5" customHeight="1">
      <c r="A101" s="114" t="s">
        <v>471</v>
      </c>
      <c r="B101" s="108" t="s">
        <v>78</v>
      </c>
      <c r="C101" s="139" t="s">
        <v>470</v>
      </c>
      <c r="D101" s="110">
        <f>D100</f>
        <v>1535400</v>
      </c>
      <c r="E101" s="110">
        <f>E100</f>
        <v>1535291.07</v>
      </c>
      <c r="F101" s="110">
        <f>SUM(D101-E101)</f>
        <v>108.92999999993481</v>
      </c>
    </row>
    <row r="102" spans="1:6" ht="75.75" customHeight="1">
      <c r="A102" s="114" t="s">
        <v>91</v>
      </c>
      <c r="B102" s="108" t="s">
        <v>78</v>
      </c>
      <c r="C102" s="108" t="s">
        <v>334</v>
      </c>
      <c r="D102" s="110">
        <f>D103+D106+D109</f>
        <v>1409500</v>
      </c>
      <c r="E102" s="110">
        <f>E103+E106+E109</f>
        <v>1409404.07</v>
      </c>
      <c r="F102" s="110">
        <f t="shared" si="2"/>
        <v>95.92999999993481</v>
      </c>
    </row>
    <row r="103" spans="1:6" ht="222.75" customHeight="1">
      <c r="A103" s="114" t="s">
        <v>92</v>
      </c>
      <c r="B103" s="108" t="s">
        <v>78</v>
      </c>
      <c r="C103" s="108" t="s">
        <v>335</v>
      </c>
      <c r="D103" s="110">
        <v>1196400</v>
      </c>
      <c r="E103" s="110">
        <f>SUM(E105)</f>
        <v>1196304.07</v>
      </c>
      <c r="F103" s="110">
        <f t="shared" si="2"/>
        <v>95.92999999993481</v>
      </c>
    </row>
    <row r="104" spans="1:6" ht="79.5" customHeight="1">
      <c r="A104" s="114" t="s">
        <v>417</v>
      </c>
      <c r="B104" s="108" t="s">
        <v>78</v>
      </c>
      <c r="C104" s="139" t="s">
        <v>432</v>
      </c>
      <c r="D104" s="110">
        <f>D105</f>
        <v>1196400</v>
      </c>
      <c r="E104" s="110">
        <f>E105</f>
        <v>1196304.07</v>
      </c>
      <c r="F104" s="110">
        <f t="shared" si="2"/>
        <v>95.92999999993481</v>
      </c>
    </row>
    <row r="105" spans="1:6" ht="75">
      <c r="A105" s="114" t="s">
        <v>65</v>
      </c>
      <c r="B105" s="108" t="s">
        <v>78</v>
      </c>
      <c r="C105" s="108" t="s">
        <v>336</v>
      </c>
      <c r="D105" s="110">
        <v>1196400</v>
      </c>
      <c r="E105" s="110">
        <v>1196304.07</v>
      </c>
      <c r="F105" s="110">
        <f t="shared" si="2"/>
        <v>95.92999999993481</v>
      </c>
    </row>
    <row r="106" spans="1:6" ht="189.75" customHeight="1">
      <c r="A106" s="114" t="s">
        <v>94</v>
      </c>
      <c r="B106" s="108" t="s">
        <v>78</v>
      </c>
      <c r="C106" s="108" t="s">
        <v>337</v>
      </c>
      <c r="D106" s="110">
        <v>197000</v>
      </c>
      <c r="E106" s="110">
        <v>197000</v>
      </c>
      <c r="F106" s="110">
        <f t="shared" si="2"/>
        <v>0</v>
      </c>
    </row>
    <row r="107" spans="1:6" ht="79.5" customHeight="1">
      <c r="A107" s="114" t="s">
        <v>417</v>
      </c>
      <c r="B107" s="108" t="s">
        <v>78</v>
      </c>
      <c r="C107" s="139" t="s">
        <v>433</v>
      </c>
      <c r="D107" s="110">
        <f>D108</f>
        <v>197000</v>
      </c>
      <c r="E107" s="110">
        <f>E108</f>
        <v>197000</v>
      </c>
      <c r="F107" s="110">
        <f>SUM(D107-E107)</f>
        <v>0</v>
      </c>
    </row>
    <row r="108" spans="1:6" ht="75">
      <c r="A108" s="114" t="s">
        <v>65</v>
      </c>
      <c r="B108" s="108" t="s">
        <v>78</v>
      </c>
      <c r="C108" s="108" t="s">
        <v>338</v>
      </c>
      <c r="D108" s="110">
        <v>197000</v>
      </c>
      <c r="E108" s="110">
        <v>197000</v>
      </c>
      <c r="F108" s="110">
        <f t="shared" si="2"/>
        <v>0</v>
      </c>
    </row>
    <row r="109" spans="1:6" ht="224.25" customHeight="1">
      <c r="A109" s="114" t="s">
        <v>93</v>
      </c>
      <c r="B109" s="108" t="s">
        <v>78</v>
      </c>
      <c r="C109" s="108" t="s">
        <v>339</v>
      </c>
      <c r="D109" s="110">
        <v>16100</v>
      </c>
      <c r="E109" s="110">
        <v>16100</v>
      </c>
      <c r="F109" s="110">
        <f t="shared" si="2"/>
        <v>0</v>
      </c>
    </row>
    <row r="110" spans="1:6" ht="79.5" customHeight="1">
      <c r="A110" s="114" t="s">
        <v>417</v>
      </c>
      <c r="B110" s="108" t="s">
        <v>78</v>
      </c>
      <c r="C110" s="139" t="s">
        <v>434</v>
      </c>
      <c r="D110" s="110">
        <f>D111</f>
        <v>16100</v>
      </c>
      <c r="E110" s="110">
        <f>E111</f>
        <v>16100</v>
      </c>
      <c r="F110" s="110">
        <f t="shared" si="2"/>
        <v>0</v>
      </c>
    </row>
    <row r="111" spans="1:6" ht="75">
      <c r="A111" s="114" t="s">
        <v>65</v>
      </c>
      <c r="B111" s="108" t="s">
        <v>78</v>
      </c>
      <c r="C111" s="108" t="s">
        <v>340</v>
      </c>
      <c r="D111" s="110">
        <v>16100</v>
      </c>
      <c r="E111" s="110">
        <v>16100</v>
      </c>
      <c r="F111" s="110">
        <f t="shared" si="2"/>
        <v>0</v>
      </c>
    </row>
    <row r="112" spans="1:6" ht="90">
      <c r="A112" s="114" t="s">
        <v>95</v>
      </c>
      <c r="B112" s="108" t="s">
        <v>78</v>
      </c>
      <c r="C112" s="108" t="s">
        <v>341</v>
      </c>
      <c r="D112" s="110">
        <v>125900</v>
      </c>
      <c r="E112" s="110">
        <f>SUM(E113)</f>
        <v>125887</v>
      </c>
      <c r="F112" s="110">
        <f t="shared" si="2"/>
        <v>13</v>
      </c>
    </row>
    <row r="113" spans="1:6" ht="196.5" customHeight="1">
      <c r="A113" s="114" t="s">
        <v>96</v>
      </c>
      <c r="B113" s="108" t="s">
        <v>78</v>
      </c>
      <c r="C113" s="108" t="s">
        <v>342</v>
      </c>
      <c r="D113" s="110">
        <v>125900</v>
      </c>
      <c r="E113" s="110">
        <f>SUM(E115)</f>
        <v>125887</v>
      </c>
      <c r="F113" s="110">
        <f t="shared" si="2"/>
        <v>13</v>
      </c>
    </row>
    <row r="114" spans="1:6" ht="79.5" customHeight="1">
      <c r="A114" s="114" t="s">
        <v>417</v>
      </c>
      <c r="B114" s="108" t="s">
        <v>78</v>
      </c>
      <c r="C114" s="139" t="s">
        <v>435</v>
      </c>
      <c r="D114" s="110">
        <f>D115</f>
        <v>125900</v>
      </c>
      <c r="E114" s="110">
        <f>E115</f>
        <v>125887</v>
      </c>
      <c r="F114" s="110">
        <f>SUM(D114-E114)</f>
        <v>13</v>
      </c>
    </row>
    <row r="115" spans="1:6" ht="75">
      <c r="A115" s="114" t="s">
        <v>65</v>
      </c>
      <c r="B115" s="108" t="s">
        <v>78</v>
      </c>
      <c r="C115" s="108" t="s">
        <v>343</v>
      </c>
      <c r="D115" s="110">
        <v>125900</v>
      </c>
      <c r="E115" s="110">
        <v>125887</v>
      </c>
      <c r="F115" s="110">
        <f t="shared" si="2"/>
        <v>13</v>
      </c>
    </row>
    <row r="116" spans="1:6" ht="38.25" customHeight="1">
      <c r="A116" s="114" t="s">
        <v>53</v>
      </c>
      <c r="B116" s="108" t="s">
        <v>78</v>
      </c>
      <c r="C116" s="108" t="s">
        <v>344</v>
      </c>
      <c r="D116" s="110">
        <f>SUM(D118+D125)</f>
        <v>1380100</v>
      </c>
      <c r="E116" s="110">
        <f>SUM(E118+E125)</f>
        <v>1378168.77</v>
      </c>
      <c r="F116" s="110">
        <f t="shared" si="2"/>
        <v>1931.2299999999814</v>
      </c>
    </row>
    <row r="117" spans="1:6" ht="27.75" customHeight="1">
      <c r="A117" s="114" t="s">
        <v>60</v>
      </c>
      <c r="B117" s="108" t="s">
        <v>78</v>
      </c>
      <c r="C117" s="139" t="s">
        <v>345</v>
      </c>
      <c r="D117" s="110">
        <v>171200</v>
      </c>
      <c r="E117" s="110">
        <v>169940.32</v>
      </c>
      <c r="F117" s="110">
        <f t="shared" si="2"/>
        <v>1259.679999999993</v>
      </c>
    </row>
    <row r="118" spans="1:6" ht="123" customHeight="1">
      <c r="A118" s="114" t="s">
        <v>472</v>
      </c>
      <c r="B118" s="108" t="s">
        <v>78</v>
      </c>
      <c r="C118" s="139" t="s">
        <v>487</v>
      </c>
      <c r="D118" s="110">
        <v>171200</v>
      </c>
      <c r="E118" s="110">
        <v>169940.32</v>
      </c>
      <c r="F118" s="110">
        <f>SUM(D118-E118)</f>
        <v>1259.679999999993</v>
      </c>
    </row>
    <row r="119" spans="1:6" ht="123" customHeight="1">
      <c r="A119" s="114" t="s">
        <v>489</v>
      </c>
      <c r="B119" s="108" t="s">
        <v>78</v>
      </c>
      <c r="C119" s="139" t="s">
        <v>488</v>
      </c>
      <c r="D119" s="110">
        <v>171200</v>
      </c>
      <c r="E119" s="110">
        <v>169940.32</v>
      </c>
      <c r="F119" s="110">
        <f>SUM(D119-E119)</f>
        <v>1259.679999999993</v>
      </c>
    </row>
    <row r="120" spans="1:6" ht="231" customHeight="1">
      <c r="A120" s="114" t="s">
        <v>97</v>
      </c>
      <c r="B120" s="108" t="s">
        <v>78</v>
      </c>
      <c r="C120" s="108" t="s">
        <v>346</v>
      </c>
      <c r="D120" s="110">
        <v>141200</v>
      </c>
      <c r="E120" s="110">
        <v>141170.06</v>
      </c>
      <c r="F120" s="110">
        <f t="shared" si="2"/>
        <v>29.94000000000233</v>
      </c>
    </row>
    <row r="121" spans="1:6" ht="79.5" customHeight="1">
      <c r="A121" s="114" t="s">
        <v>417</v>
      </c>
      <c r="B121" s="108" t="s">
        <v>78</v>
      </c>
      <c r="C121" s="139" t="s">
        <v>438</v>
      </c>
      <c r="D121" s="110">
        <f>D122</f>
        <v>141200</v>
      </c>
      <c r="E121" s="110">
        <f>E122</f>
        <v>141170.06</v>
      </c>
      <c r="F121" s="110">
        <f t="shared" si="2"/>
        <v>29.94000000000233</v>
      </c>
    </row>
    <row r="122" spans="1:6" ht="80.25" customHeight="1">
      <c r="A122" s="114" t="s">
        <v>65</v>
      </c>
      <c r="B122" s="108" t="s">
        <v>78</v>
      </c>
      <c r="C122" s="108" t="s">
        <v>347</v>
      </c>
      <c r="D122" s="110">
        <v>141200</v>
      </c>
      <c r="E122" s="110">
        <v>141170.06</v>
      </c>
      <c r="F122" s="110">
        <f t="shared" si="2"/>
        <v>29.94000000000233</v>
      </c>
    </row>
    <row r="123" spans="1:9" ht="267.75" customHeight="1">
      <c r="A123" s="114" t="s">
        <v>474</v>
      </c>
      <c r="B123" s="108" t="s">
        <v>78</v>
      </c>
      <c r="C123" s="139" t="s">
        <v>475</v>
      </c>
      <c r="D123" s="110">
        <v>30000</v>
      </c>
      <c r="E123" s="110">
        <v>28770.06</v>
      </c>
      <c r="F123" s="110">
        <f t="shared" si="2"/>
        <v>1229.9399999999987</v>
      </c>
      <c r="I123" s="22" t="s">
        <v>38</v>
      </c>
    </row>
    <row r="124" spans="1:9" ht="131.25" customHeight="1">
      <c r="A124" s="114" t="s">
        <v>436</v>
      </c>
      <c r="B124" s="108" t="s">
        <v>78</v>
      </c>
      <c r="C124" s="139" t="s">
        <v>476</v>
      </c>
      <c r="D124" s="110">
        <v>30000</v>
      </c>
      <c r="E124" s="110">
        <v>28770.26</v>
      </c>
      <c r="F124" s="110">
        <f t="shared" si="2"/>
        <v>1229.7400000000016</v>
      </c>
      <c r="I124" s="22" t="s">
        <v>38</v>
      </c>
    </row>
    <row r="125" spans="1:6" ht="21.75" customHeight="1">
      <c r="A125" s="114" t="s">
        <v>54</v>
      </c>
      <c r="B125" s="108" t="s">
        <v>78</v>
      </c>
      <c r="C125" s="139" t="s">
        <v>348</v>
      </c>
      <c r="D125" s="110">
        <f>SUM(D127)</f>
        <v>1208900</v>
      </c>
      <c r="E125" s="110">
        <f>E127</f>
        <v>1208228.45</v>
      </c>
      <c r="F125" s="110">
        <f t="shared" si="2"/>
        <v>671.5500000000466</v>
      </c>
    </row>
    <row r="126" spans="1:6" ht="127.5" customHeight="1">
      <c r="A126" s="114" t="s">
        <v>472</v>
      </c>
      <c r="B126" s="108" t="s">
        <v>78</v>
      </c>
      <c r="C126" s="139" t="s">
        <v>473</v>
      </c>
      <c r="D126" s="110">
        <f>D125</f>
        <v>1208900</v>
      </c>
      <c r="E126" s="110">
        <f>E125</f>
        <v>1208228.45</v>
      </c>
      <c r="F126" s="110">
        <f>SUM(D126-E126)</f>
        <v>671.5500000000466</v>
      </c>
    </row>
    <row r="127" spans="1:6" ht="80.25" customHeight="1">
      <c r="A127" s="114" t="s">
        <v>69</v>
      </c>
      <c r="B127" s="108" t="s">
        <v>78</v>
      </c>
      <c r="C127" s="108" t="s">
        <v>349</v>
      </c>
      <c r="D127" s="110">
        <f>SUM(D128+D131+D134+D137+D142)</f>
        <v>1208900</v>
      </c>
      <c r="E127" s="110">
        <f>E128+E131+E134+E137+E142</f>
        <v>1208228.45</v>
      </c>
      <c r="F127" s="110">
        <f t="shared" si="2"/>
        <v>671.5500000000466</v>
      </c>
    </row>
    <row r="128" spans="1:6" ht="250.5" customHeight="1">
      <c r="A128" s="114" t="s">
        <v>98</v>
      </c>
      <c r="B128" s="108" t="s">
        <v>78</v>
      </c>
      <c r="C128" s="108" t="s">
        <v>350</v>
      </c>
      <c r="D128" s="110">
        <f>SUM(D130)</f>
        <v>701800</v>
      </c>
      <c r="E128" s="110">
        <f>SUM(E130)</f>
        <v>701797.48</v>
      </c>
      <c r="F128" s="110">
        <f t="shared" si="2"/>
        <v>2.5200000000186265</v>
      </c>
    </row>
    <row r="129" spans="1:6" ht="79.5" customHeight="1">
      <c r="A129" s="114" t="s">
        <v>417</v>
      </c>
      <c r="B129" s="108" t="s">
        <v>78</v>
      </c>
      <c r="C129" s="139" t="s">
        <v>437</v>
      </c>
      <c r="D129" s="110">
        <f>D130</f>
        <v>701800</v>
      </c>
      <c r="E129" s="110">
        <f>E130</f>
        <v>701797.48</v>
      </c>
      <c r="F129" s="110">
        <f>SUM(D129-E129)</f>
        <v>2.5200000000186265</v>
      </c>
    </row>
    <row r="130" spans="1:6" ht="84.75" customHeight="1">
      <c r="A130" s="114" t="s">
        <v>65</v>
      </c>
      <c r="B130" s="108" t="s">
        <v>78</v>
      </c>
      <c r="C130" s="108" t="s">
        <v>351</v>
      </c>
      <c r="D130" s="110">
        <v>701800</v>
      </c>
      <c r="E130" s="110">
        <v>701797.48</v>
      </c>
      <c r="F130" s="110">
        <f t="shared" si="2"/>
        <v>2.5200000000186265</v>
      </c>
    </row>
    <row r="131" spans="1:6" ht="250.5" customHeight="1">
      <c r="A131" s="114" t="s">
        <v>99</v>
      </c>
      <c r="B131" s="108" t="s">
        <v>78</v>
      </c>
      <c r="C131" s="108" t="s">
        <v>352</v>
      </c>
      <c r="D131" s="110">
        <f>SUM(D133)</f>
        <v>153000</v>
      </c>
      <c r="E131" s="110">
        <v>152472.45</v>
      </c>
      <c r="F131" s="110">
        <f t="shared" si="2"/>
        <v>527.5499999999884</v>
      </c>
    </row>
    <row r="132" spans="1:6" ht="79.5" customHeight="1">
      <c r="A132" s="114" t="s">
        <v>417</v>
      </c>
      <c r="B132" s="108" t="s">
        <v>78</v>
      </c>
      <c r="C132" s="139" t="s">
        <v>439</v>
      </c>
      <c r="D132" s="110">
        <f>D133</f>
        <v>153000</v>
      </c>
      <c r="E132" s="110">
        <f>E133</f>
        <v>152472.45</v>
      </c>
      <c r="F132" s="110">
        <f t="shared" si="2"/>
        <v>527.5499999999884</v>
      </c>
    </row>
    <row r="133" spans="1:6" ht="82.5" customHeight="1">
      <c r="A133" s="114" t="s">
        <v>65</v>
      </c>
      <c r="B133" s="108" t="s">
        <v>78</v>
      </c>
      <c r="C133" s="108" t="s">
        <v>353</v>
      </c>
      <c r="D133" s="110">
        <v>153000</v>
      </c>
      <c r="E133" s="110">
        <v>152472.45</v>
      </c>
      <c r="F133" s="110">
        <f t="shared" si="2"/>
        <v>527.5499999999884</v>
      </c>
    </row>
    <row r="134" spans="1:6" ht="256.5" customHeight="1">
      <c r="A134" s="114" t="s">
        <v>100</v>
      </c>
      <c r="B134" s="108" t="s">
        <v>78</v>
      </c>
      <c r="C134" s="108" t="s">
        <v>354</v>
      </c>
      <c r="D134" s="110">
        <f>SUM(D136)</f>
        <v>339100</v>
      </c>
      <c r="E134" s="110">
        <f>SUM(E136)</f>
        <v>338958.52</v>
      </c>
      <c r="F134" s="110">
        <f t="shared" si="2"/>
        <v>141.47999999998137</v>
      </c>
    </row>
    <row r="135" spans="1:6" ht="79.5" customHeight="1">
      <c r="A135" s="114" t="s">
        <v>417</v>
      </c>
      <c r="B135" s="108" t="s">
        <v>78</v>
      </c>
      <c r="C135" s="139" t="s">
        <v>440</v>
      </c>
      <c r="D135" s="110">
        <f>D136</f>
        <v>339100</v>
      </c>
      <c r="E135" s="110">
        <f>E136</f>
        <v>338958.52</v>
      </c>
      <c r="F135" s="110">
        <f>SUM(D135-E135)</f>
        <v>141.47999999998137</v>
      </c>
    </row>
    <row r="136" spans="1:6" ht="83.25" customHeight="1">
      <c r="A136" s="114" t="s">
        <v>65</v>
      </c>
      <c r="B136" s="108" t="s">
        <v>78</v>
      </c>
      <c r="C136" s="108" t="s">
        <v>355</v>
      </c>
      <c r="D136" s="110">
        <v>339100</v>
      </c>
      <c r="E136" s="110">
        <v>338958.52</v>
      </c>
      <c r="F136" s="110">
        <f t="shared" si="2"/>
        <v>141.47999999998137</v>
      </c>
    </row>
    <row r="137" spans="1:6" ht="315">
      <c r="A137" s="114" t="s">
        <v>248</v>
      </c>
      <c r="B137" s="108" t="s">
        <v>78</v>
      </c>
      <c r="C137" s="108" t="s">
        <v>356</v>
      </c>
      <c r="D137" s="110">
        <v>10000</v>
      </c>
      <c r="E137" s="110">
        <f>SUM(E139)</f>
        <v>10000</v>
      </c>
      <c r="F137" s="110">
        <f t="shared" si="2"/>
        <v>0</v>
      </c>
    </row>
    <row r="138" spans="1:6" ht="79.5" customHeight="1">
      <c r="A138" s="114" t="s">
        <v>417</v>
      </c>
      <c r="B138" s="108" t="s">
        <v>78</v>
      </c>
      <c r="C138" s="139" t="s">
        <v>441</v>
      </c>
      <c r="D138" s="110">
        <f>D139</f>
        <v>10000</v>
      </c>
      <c r="E138" s="110">
        <f>E139</f>
        <v>10000</v>
      </c>
      <c r="F138" s="110">
        <f t="shared" si="2"/>
        <v>0</v>
      </c>
    </row>
    <row r="139" spans="1:6" ht="75">
      <c r="A139" s="114" t="s">
        <v>65</v>
      </c>
      <c r="B139" s="108" t="s">
        <v>78</v>
      </c>
      <c r="C139" s="108" t="s">
        <v>357</v>
      </c>
      <c r="D139" s="110">
        <v>10000</v>
      </c>
      <c r="E139" s="110">
        <v>10000</v>
      </c>
      <c r="F139" s="110">
        <f t="shared" si="2"/>
        <v>0</v>
      </c>
    </row>
    <row r="140" spans="1:6" ht="224.25" customHeight="1">
      <c r="A140" s="114" t="s">
        <v>143</v>
      </c>
      <c r="B140" s="108" t="s">
        <v>78</v>
      </c>
      <c r="C140" s="108" t="s">
        <v>358</v>
      </c>
      <c r="D140" s="110">
        <v>5000</v>
      </c>
      <c r="E140" s="110">
        <v>5000</v>
      </c>
      <c r="F140" s="110">
        <f t="shared" si="2"/>
        <v>0</v>
      </c>
    </row>
    <row r="141" spans="1:7" s="67" customFormat="1" ht="30">
      <c r="A141" s="114" t="s">
        <v>421</v>
      </c>
      <c r="B141" s="108" t="s">
        <v>78</v>
      </c>
      <c r="C141" s="139" t="s">
        <v>442</v>
      </c>
      <c r="D141" s="110">
        <f>D142</f>
        <v>5000</v>
      </c>
      <c r="E141" s="110">
        <f>E142</f>
        <v>5000</v>
      </c>
      <c r="F141" s="110">
        <f t="shared" si="2"/>
        <v>0</v>
      </c>
      <c r="G141" s="66"/>
    </row>
    <row r="142" spans="1:6" ht="35.25" customHeight="1">
      <c r="A142" s="114" t="s">
        <v>420</v>
      </c>
      <c r="B142" s="108" t="s">
        <v>78</v>
      </c>
      <c r="C142" s="108" t="s">
        <v>359</v>
      </c>
      <c r="D142" s="110">
        <v>5000</v>
      </c>
      <c r="E142" s="110">
        <v>5000</v>
      </c>
      <c r="F142" s="110">
        <f t="shared" si="2"/>
        <v>0</v>
      </c>
    </row>
    <row r="143" spans="1:6" ht="23.25" customHeight="1">
      <c r="A143" s="114" t="s">
        <v>55</v>
      </c>
      <c r="B143" s="108" t="s">
        <v>78</v>
      </c>
      <c r="C143" s="108" t="s">
        <v>360</v>
      </c>
      <c r="D143" s="110">
        <f>D144</f>
        <v>2711500</v>
      </c>
      <c r="E143" s="110">
        <f>E144</f>
        <v>2653047.02</v>
      </c>
      <c r="F143" s="110">
        <f t="shared" si="2"/>
        <v>58452.97999999998</v>
      </c>
    </row>
    <row r="144" spans="1:6" ht="24" customHeight="1">
      <c r="A144" s="114" t="s">
        <v>56</v>
      </c>
      <c r="B144" s="108" t="s">
        <v>78</v>
      </c>
      <c r="C144" s="108" t="s">
        <v>361</v>
      </c>
      <c r="D144" s="110">
        <f>D146+D156</f>
        <v>2711500</v>
      </c>
      <c r="E144" s="110">
        <f>E146+E156</f>
        <v>2653047.02</v>
      </c>
      <c r="F144" s="110">
        <f t="shared" si="2"/>
        <v>58452.97999999998</v>
      </c>
    </row>
    <row r="145" spans="1:6" ht="65.25" customHeight="1">
      <c r="A145" s="114" t="s">
        <v>477</v>
      </c>
      <c r="B145" s="108" t="s">
        <v>78</v>
      </c>
      <c r="C145" s="139" t="s">
        <v>486</v>
      </c>
      <c r="D145" s="110">
        <f>D144</f>
        <v>2711500</v>
      </c>
      <c r="E145" s="110">
        <f>E144</f>
        <v>2653047.02</v>
      </c>
      <c r="F145" s="110">
        <f>SUM(D145-E145)</f>
        <v>58452.97999999998</v>
      </c>
    </row>
    <row r="146" spans="1:6" ht="30">
      <c r="A146" s="114" t="s">
        <v>101</v>
      </c>
      <c r="B146" s="108" t="s">
        <v>78</v>
      </c>
      <c r="C146" s="108" t="s">
        <v>362</v>
      </c>
      <c r="D146" s="110">
        <f>D147+D151+D153</f>
        <v>726800</v>
      </c>
      <c r="E146" s="110">
        <f>E147+E150+E153</f>
        <v>725544.6699999999</v>
      </c>
      <c r="F146" s="110">
        <f t="shared" si="2"/>
        <v>1255.3300000000745</v>
      </c>
    </row>
    <row r="147" spans="1:6" ht="185.25" customHeight="1">
      <c r="A147" s="114" t="s">
        <v>237</v>
      </c>
      <c r="B147" s="108" t="s">
        <v>78</v>
      </c>
      <c r="C147" s="108" t="s">
        <v>363</v>
      </c>
      <c r="D147" s="110">
        <f>D149</f>
        <v>461000</v>
      </c>
      <c r="E147" s="110">
        <f>SUM(E149)</f>
        <v>459744.67</v>
      </c>
      <c r="F147" s="110">
        <f t="shared" si="2"/>
        <v>1255.3300000000163</v>
      </c>
    </row>
    <row r="148" spans="1:6" ht="36.75" customHeight="1">
      <c r="A148" s="114" t="s">
        <v>443</v>
      </c>
      <c r="B148" s="108" t="s">
        <v>78</v>
      </c>
      <c r="C148" s="139" t="s">
        <v>444</v>
      </c>
      <c r="D148" s="110">
        <v>461000</v>
      </c>
      <c r="E148" s="110">
        <v>459744.67</v>
      </c>
      <c r="F148" s="110">
        <f>SUM(D148-E148)</f>
        <v>1255.3300000000163</v>
      </c>
    </row>
    <row r="149" spans="1:6" ht="143.25" customHeight="1">
      <c r="A149" s="114" t="s">
        <v>61</v>
      </c>
      <c r="B149" s="108" t="s">
        <v>78</v>
      </c>
      <c r="C149" s="108" t="s">
        <v>364</v>
      </c>
      <c r="D149" s="110">
        <v>461000</v>
      </c>
      <c r="E149" s="110">
        <v>459744.67</v>
      </c>
      <c r="F149" s="110">
        <f t="shared" si="2"/>
        <v>1255.3300000000163</v>
      </c>
    </row>
    <row r="150" spans="1:6" ht="163.5" customHeight="1">
      <c r="A150" s="114" t="s">
        <v>393</v>
      </c>
      <c r="B150" s="108">
        <v>200</v>
      </c>
      <c r="C150" s="139" t="s">
        <v>392</v>
      </c>
      <c r="D150" s="110">
        <v>245800</v>
      </c>
      <c r="E150" s="110">
        <v>245800</v>
      </c>
      <c r="F150" s="110">
        <f t="shared" si="2"/>
        <v>0</v>
      </c>
    </row>
    <row r="151" spans="1:6" ht="36.75" customHeight="1">
      <c r="A151" s="114" t="s">
        <v>443</v>
      </c>
      <c r="B151" s="108" t="s">
        <v>78</v>
      </c>
      <c r="C151" s="139" t="s">
        <v>446</v>
      </c>
      <c r="D151" s="110">
        <f>D150</f>
        <v>245800</v>
      </c>
      <c r="E151" s="110">
        <f>E150</f>
        <v>245800</v>
      </c>
      <c r="F151" s="110">
        <f t="shared" si="2"/>
        <v>0</v>
      </c>
    </row>
    <row r="152" spans="1:6" ht="143.25" customHeight="1">
      <c r="A152" s="114" t="s">
        <v>61</v>
      </c>
      <c r="B152" s="108" t="s">
        <v>78</v>
      </c>
      <c r="C152" s="139" t="s">
        <v>447</v>
      </c>
      <c r="D152" s="110">
        <f>D151</f>
        <v>245800</v>
      </c>
      <c r="E152" s="110">
        <f>E151</f>
        <v>245800</v>
      </c>
      <c r="F152" s="110">
        <f>SUM(D152-E152)</f>
        <v>0</v>
      </c>
    </row>
    <row r="153" spans="1:6" ht="189.75" customHeight="1">
      <c r="A153" s="114" t="s">
        <v>478</v>
      </c>
      <c r="B153" s="108">
        <v>200</v>
      </c>
      <c r="C153" s="139" t="s">
        <v>448</v>
      </c>
      <c r="D153" s="110">
        <v>20000</v>
      </c>
      <c r="E153" s="110">
        <v>20000</v>
      </c>
      <c r="F153" s="110">
        <f t="shared" si="2"/>
        <v>0</v>
      </c>
    </row>
    <row r="154" spans="1:6" ht="36.75" customHeight="1">
      <c r="A154" s="114" t="s">
        <v>443</v>
      </c>
      <c r="B154" s="108" t="s">
        <v>78</v>
      </c>
      <c r="C154" s="139" t="s">
        <v>445</v>
      </c>
      <c r="D154" s="110">
        <f>D153</f>
        <v>20000</v>
      </c>
      <c r="E154" s="110">
        <f>E153</f>
        <v>20000</v>
      </c>
      <c r="F154" s="110">
        <f>SUM(D154-E154)</f>
        <v>0</v>
      </c>
    </row>
    <row r="155" spans="1:6" ht="143.25" customHeight="1">
      <c r="A155" s="114" t="s">
        <v>61</v>
      </c>
      <c r="B155" s="108" t="s">
        <v>78</v>
      </c>
      <c r="C155" s="139" t="s">
        <v>484</v>
      </c>
      <c r="D155" s="110">
        <f>D154</f>
        <v>20000</v>
      </c>
      <c r="E155" s="110">
        <f>E154</f>
        <v>20000</v>
      </c>
      <c r="F155" s="110">
        <f>SUM(D155-E155)</f>
        <v>0</v>
      </c>
    </row>
    <row r="156" spans="1:6" ht="45">
      <c r="A156" s="114" t="s">
        <v>102</v>
      </c>
      <c r="B156" s="108" t="s">
        <v>78</v>
      </c>
      <c r="C156" s="108" t="s">
        <v>365</v>
      </c>
      <c r="D156" s="110">
        <f>D157+D162+D165</f>
        <v>1984700</v>
      </c>
      <c r="E156" s="110">
        <f>E157+E160+E163</f>
        <v>1927502.35</v>
      </c>
      <c r="F156" s="110">
        <f t="shared" si="2"/>
        <v>57197.64999999991</v>
      </c>
    </row>
    <row r="157" spans="1:6" ht="195">
      <c r="A157" s="114" t="s">
        <v>238</v>
      </c>
      <c r="B157" s="108" t="s">
        <v>78</v>
      </c>
      <c r="C157" s="108" t="s">
        <v>366</v>
      </c>
      <c r="D157" s="110">
        <f>D159</f>
        <v>1661900</v>
      </c>
      <c r="E157" s="110">
        <f>E159</f>
        <v>1604702.35</v>
      </c>
      <c r="F157" s="110">
        <f t="shared" si="2"/>
        <v>57197.64999999991</v>
      </c>
    </row>
    <row r="158" spans="1:6" ht="36.75" customHeight="1">
      <c r="A158" s="114" t="s">
        <v>443</v>
      </c>
      <c r="B158" s="108" t="s">
        <v>78</v>
      </c>
      <c r="C158" s="139" t="s">
        <v>450</v>
      </c>
      <c r="D158" s="110">
        <f>D159</f>
        <v>1661900</v>
      </c>
      <c r="E158" s="110">
        <f>E159</f>
        <v>1604702.35</v>
      </c>
      <c r="F158" s="110">
        <f t="shared" si="2"/>
        <v>57197.64999999991</v>
      </c>
    </row>
    <row r="159" spans="1:6" ht="135">
      <c r="A159" s="114" t="s">
        <v>61</v>
      </c>
      <c r="B159" s="108" t="s">
        <v>78</v>
      </c>
      <c r="C159" s="108" t="s">
        <v>367</v>
      </c>
      <c r="D159" s="110">
        <v>1661900</v>
      </c>
      <c r="E159" s="110">
        <v>1604702.35</v>
      </c>
      <c r="F159" s="110">
        <f t="shared" si="2"/>
        <v>57197.64999999991</v>
      </c>
    </row>
    <row r="160" spans="1:6" ht="168" customHeight="1">
      <c r="A160" s="114" t="s">
        <v>395</v>
      </c>
      <c r="B160" s="108">
        <v>200</v>
      </c>
      <c r="C160" s="139" t="s">
        <v>394</v>
      </c>
      <c r="D160" s="110">
        <v>298500</v>
      </c>
      <c r="E160" s="110">
        <f>E162</f>
        <v>298500</v>
      </c>
      <c r="F160" s="110">
        <f t="shared" si="2"/>
        <v>0</v>
      </c>
    </row>
    <row r="161" spans="1:6" ht="36.75" customHeight="1">
      <c r="A161" s="114" t="s">
        <v>443</v>
      </c>
      <c r="B161" s="108" t="s">
        <v>78</v>
      </c>
      <c r="C161" s="139" t="s">
        <v>451</v>
      </c>
      <c r="D161" s="110">
        <f>D162</f>
        <v>298500</v>
      </c>
      <c r="E161" s="110">
        <f>E162</f>
        <v>298500</v>
      </c>
      <c r="F161" s="110">
        <f>SUM(D161-E161)</f>
        <v>0</v>
      </c>
    </row>
    <row r="162" spans="1:6" ht="123" customHeight="1">
      <c r="A162" s="114" t="s">
        <v>449</v>
      </c>
      <c r="B162" s="108">
        <v>200</v>
      </c>
      <c r="C162" s="139" t="s">
        <v>389</v>
      </c>
      <c r="D162" s="110">
        <v>298500</v>
      </c>
      <c r="E162" s="110">
        <v>298500</v>
      </c>
      <c r="F162" s="110">
        <f t="shared" si="2"/>
        <v>0</v>
      </c>
    </row>
    <row r="163" spans="1:8" ht="183" customHeight="1">
      <c r="A163" s="114" t="s">
        <v>396</v>
      </c>
      <c r="B163" s="108">
        <v>200</v>
      </c>
      <c r="C163" s="139" t="s">
        <v>479</v>
      </c>
      <c r="D163" s="110">
        <v>24300</v>
      </c>
      <c r="E163" s="110">
        <v>24300</v>
      </c>
      <c r="F163" s="110">
        <f t="shared" si="2"/>
        <v>0</v>
      </c>
      <c r="H163" s="141"/>
    </row>
    <row r="164" spans="1:6" ht="36.75" customHeight="1">
      <c r="A164" s="114" t="s">
        <v>443</v>
      </c>
      <c r="B164" s="108" t="s">
        <v>78</v>
      </c>
      <c r="C164" s="139" t="s">
        <v>452</v>
      </c>
      <c r="D164" s="110">
        <f>D165</f>
        <v>24300</v>
      </c>
      <c r="E164" s="110">
        <f>E165</f>
        <v>24300</v>
      </c>
      <c r="F164" s="110">
        <f t="shared" si="2"/>
        <v>0</v>
      </c>
    </row>
    <row r="165" spans="1:8" ht="141" customHeight="1">
      <c r="A165" s="114" t="s">
        <v>61</v>
      </c>
      <c r="B165" s="108">
        <v>200</v>
      </c>
      <c r="C165" s="139" t="s">
        <v>453</v>
      </c>
      <c r="D165" s="110">
        <v>24300</v>
      </c>
      <c r="E165" s="110">
        <v>24300</v>
      </c>
      <c r="F165" s="110">
        <f t="shared" si="2"/>
        <v>0</v>
      </c>
      <c r="H165" s="141"/>
    </row>
    <row r="166" spans="1:6" ht="15">
      <c r="A166" s="114" t="s">
        <v>59</v>
      </c>
      <c r="B166" s="108" t="s">
        <v>78</v>
      </c>
      <c r="C166" s="108" t="s">
        <v>368</v>
      </c>
      <c r="D166" s="110">
        <v>24000</v>
      </c>
      <c r="E166" s="110">
        <v>24000</v>
      </c>
      <c r="F166" s="110">
        <f t="shared" si="2"/>
        <v>0</v>
      </c>
    </row>
    <row r="167" spans="1:6" ht="15">
      <c r="A167" s="114" t="s">
        <v>72</v>
      </c>
      <c r="B167" s="108" t="s">
        <v>78</v>
      </c>
      <c r="C167" s="108" t="s">
        <v>369</v>
      </c>
      <c r="D167" s="110">
        <v>24000</v>
      </c>
      <c r="E167" s="110">
        <v>24000</v>
      </c>
      <c r="F167" s="110">
        <f>SUM(D167-E167)</f>
        <v>0</v>
      </c>
    </row>
    <row r="168" spans="1:6" ht="60">
      <c r="A168" s="114" t="s">
        <v>464</v>
      </c>
      <c r="B168" s="108" t="s">
        <v>78</v>
      </c>
      <c r="C168" s="139" t="s">
        <v>480</v>
      </c>
      <c r="D168" s="110">
        <v>24000</v>
      </c>
      <c r="E168" s="110">
        <v>24000</v>
      </c>
      <c r="F168" s="110">
        <f t="shared" si="2"/>
        <v>0</v>
      </c>
    </row>
    <row r="169" spans="1:6" ht="165.75" customHeight="1">
      <c r="A169" s="114" t="s">
        <v>144</v>
      </c>
      <c r="B169" s="108" t="s">
        <v>78</v>
      </c>
      <c r="C169" s="108" t="s">
        <v>370</v>
      </c>
      <c r="D169" s="110">
        <v>24000</v>
      </c>
      <c r="E169" s="110">
        <v>24000</v>
      </c>
      <c r="F169" s="110">
        <f t="shared" si="2"/>
        <v>0</v>
      </c>
    </row>
    <row r="170" spans="1:6" ht="300" customHeight="1">
      <c r="A170" s="114" t="s">
        <v>145</v>
      </c>
      <c r="B170" s="108" t="s">
        <v>78</v>
      </c>
      <c r="C170" s="108" t="s">
        <v>371</v>
      </c>
      <c r="D170" s="110">
        <v>24000</v>
      </c>
      <c r="E170" s="110">
        <v>24000</v>
      </c>
      <c r="F170" s="110">
        <f t="shared" si="2"/>
        <v>0</v>
      </c>
    </row>
    <row r="171" spans="1:6" ht="45">
      <c r="A171" s="114" t="s">
        <v>454</v>
      </c>
      <c r="B171" s="108" t="s">
        <v>78</v>
      </c>
      <c r="C171" s="139" t="s">
        <v>455</v>
      </c>
      <c r="D171" s="110">
        <v>24000</v>
      </c>
      <c r="E171" s="110">
        <v>24000</v>
      </c>
      <c r="F171" s="110">
        <f>SUM(D171-E171)</f>
        <v>0</v>
      </c>
    </row>
    <row r="172" spans="1:6" ht="30">
      <c r="A172" s="114" t="s">
        <v>70</v>
      </c>
      <c r="B172" s="108" t="s">
        <v>78</v>
      </c>
      <c r="C172" s="108" t="s">
        <v>372</v>
      </c>
      <c r="D172" s="110">
        <v>24000</v>
      </c>
      <c r="E172" s="110">
        <v>24000</v>
      </c>
      <c r="F172" s="110">
        <f t="shared" si="2"/>
        <v>0</v>
      </c>
    </row>
    <row r="173" spans="1:6" ht="30">
      <c r="A173" s="114" t="s">
        <v>57</v>
      </c>
      <c r="B173" s="108" t="s">
        <v>78</v>
      </c>
      <c r="C173" s="108" t="s">
        <v>373</v>
      </c>
      <c r="D173" s="110">
        <v>59000</v>
      </c>
      <c r="E173" s="110">
        <f>E174</f>
        <v>58978.72</v>
      </c>
      <c r="F173" s="110">
        <f t="shared" si="2"/>
        <v>21.279999999998836</v>
      </c>
    </row>
    <row r="174" spans="1:6" ht="15">
      <c r="A174" s="114" t="s">
        <v>58</v>
      </c>
      <c r="B174" s="108" t="s">
        <v>78</v>
      </c>
      <c r="C174" s="108" t="s">
        <v>374</v>
      </c>
      <c r="D174" s="110">
        <f>D176+D182</f>
        <v>59000</v>
      </c>
      <c r="E174" s="110">
        <f>E176+E182</f>
        <v>58978.72</v>
      </c>
      <c r="F174" s="110">
        <f aca="true" t="shared" si="3" ref="F174:F186">SUM(D174-E174)</f>
        <v>21.279999999998836</v>
      </c>
    </row>
    <row r="175" spans="1:6" ht="78" customHeight="1">
      <c r="A175" s="114" t="s">
        <v>482</v>
      </c>
      <c r="B175" s="108" t="s">
        <v>78</v>
      </c>
      <c r="C175" s="139" t="s">
        <v>481</v>
      </c>
      <c r="D175" s="110">
        <f>D174</f>
        <v>59000</v>
      </c>
      <c r="E175" s="110">
        <f>E174</f>
        <v>58978.72</v>
      </c>
      <c r="F175" s="110">
        <f>SUM(D175-E175)</f>
        <v>21.279999999998836</v>
      </c>
    </row>
    <row r="176" spans="1:6" ht="60">
      <c r="A176" s="114" t="s">
        <v>103</v>
      </c>
      <c r="B176" s="108" t="s">
        <v>78</v>
      </c>
      <c r="C176" s="108" t="s">
        <v>375</v>
      </c>
      <c r="D176" s="110">
        <f>D177</f>
        <v>43300</v>
      </c>
      <c r="E176" s="110">
        <f>E177</f>
        <v>43280</v>
      </c>
      <c r="F176" s="110">
        <f t="shared" si="3"/>
        <v>20</v>
      </c>
    </row>
    <row r="177" spans="1:6" ht="208.5" customHeight="1">
      <c r="A177" s="114" t="s">
        <v>483</v>
      </c>
      <c r="B177" s="108" t="s">
        <v>78</v>
      </c>
      <c r="C177" s="108" t="s">
        <v>376</v>
      </c>
      <c r="D177" s="110">
        <f>D178+D180</f>
        <v>43300</v>
      </c>
      <c r="E177" s="110">
        <f>E178+E180</f>
        <v>43280</v>
      </c>
      <c r="F177" s="110">
        <f t="shared" si="3"/>
        <v>20</v>
      </c>
    </row>
    <row r="178" spans="1:7" s="67" customFormat="1" ht="52.5" customHeight="1">
      <c r="A178" s="114" t="s">
        <v>462</v>
      </c>
      <c r="B178" s="108" t="s">
        <v>78</v>
      </c>
      <c r="C178" s="139" t="s">
        <v>456</v>
      </c>
      <c r="D178" s="110">
        <f>D179</f>
        <v>33300</v>
      </c>
      <c r="E178" s="110">
        <f>E179</f>
        <v>33280</v>
      </c>
      <c r="F178" s="110">
        <f t="shared" si="3"/>
        <v>20</v>
      </c>
      <c r="G178" s="66"/>
    </row>
    <row r="179" spans="1:6" ht="120" customHeight="1">
      <c r="A179" s="114" t="s">
        <v>377</v>
      </c>
      <c r="B179" s="108" t="s">
        <v>78</v>
      </c>
      <c r="C179" s="108" t="s">
        <v>378</v>
      </c>
      <c r="D179" s="110">
        <v>33300</v>
      </c>
      <c r="E179" s="110">
        <v>33280</v>
      </c>
      <c r="F179" s="110">
        <f t="shared" si="3"/>
        <v>20</v>
      </c>
    </row>
    <row r="180" spans="1:6" ht="30">
      <c r="A180" s="114" t="s">
        <v>457</v>
      </c>
      <c r="B180" s="108">
        <v>200</v>
      </c>
      <c r="C180" s="139" t="s">
        <v>458</v>
      </c>
      <c r="D180" s="110">
        <v>10000</v>
      </c>
      <c r="E180" s="110">
        <v>10000</v>
      </c>
      <c r="F180" s="110">
        <f>SUM(D180-E180)</f>
        <v>0</v>
      </c>
    </row>
    <row r="181" spans="1:6" ht="15">
      <c r="A181" s="114" t="s">
        <v>390</v>
      </c>
      <c r="B181" s="108">
        <v>200</v>
      </c>
      <c r="C181" s="139" t="s">
        <v>391</v>
      </c>
      <c r="D181" s="110">
        <v>10000</v>
      </c>
      <c r="E181" s="110">
        <v>10000</v>
      </c>
      <c r="F181" s="110">
        <f t="shared" si="3"/>
        <v>0</v>
      </c>
    </row>
    <row r="182" spans="1:6" ht="45">
      <c r="A182" s="114" t="s">
        <v>104</v>
      </c>
      <c r="B182" s="108" t="s">
        <v>78</v>
      </c>
      <c r="C182" s="108" t="s">
        <v>379</v>
      </c>
      <c r="D182" s="110">
        <f>D183</f>
        <v>15700</v>
      </c>
      <c r="E182" s="110">
        <f>E183</f>
        <v>15698.72</v>
      </c>
      <c r="F182" s="110">
        <f t="shared" si="3"/>
        <v>1.2800000000006548</v>
      </c>
    </row>
    <row r="183" spans="1:6" ht="179.25" customHeight="1">
      <c r="A183" s="114" t="s">
        <v>105</v>
      </c>
      <c r="B183" s="108" t="s">
        <v>78</v>
      </c>
      <c r="C183" s="108" t="s">
        <v>380</v>
      </c>
      <c r="D183" s="110">
        <v>15700</v>
      </c>
      <c r="E183" s="110">
        <v>15698.72</v>
      </c>
      <c r="F183" s="110">
        <f t="shared" si="3"/>
        <v>1.2800000000006548</v>
      </c>
    </row>
    <row r="184" spans="1:6" ht="79.5" customHeight="1">
      <c r="A184" s="114" t="s">
        <v>417</v>
      </c>
      <c r="B184" s="108" t="s">
        <v>78</v>
      </c>
      <c r="C184" s="139" t="s">
        <v>459</v>
      </c>
      <c r="D184" s="110">
        <f>D185</f>
        <v>15700</v>
      </c>
      <c r="E184" s="110">
        <f>E185</f>
        <v>15698.72</v>
      </c>
      <c r="F184" s="110">
        <f t="shared" si="3"/>
        <v>1.2800000000006548</v>
      </c>
    </row>
    <row r="185" spans="1:6" ht="75">
      <c r="A185" s="114" t="s">
        <v>65</v>
      </c>
      <c r="B185" s="108" t="s">
        <v>78</v>
      </c>
      <c r="C185" s="108" t="s">
        <v>381</v>
      </c>
      <c r="D185" s="110">
        <v>15700</v>
      </c>
      <c r="E185" s="110">
        <v>15698.72</v>
      </c>
      <c r="F185" s="110">
        <f t="shared" si="3"/>
        <v>1.2800000000006548</v>
      </c>
    </row>
    <row r="186" spans="1:6" ht="45">
      <c r="A186" s="132" t="s">
        <v>106</v>
      </c>
      <c r="B186" s="109" t="s">
        <v>107</v>
      </c>
      <c r="C186" s="140" t="s">
        <v>114</v>
      </c>
      <c r="D186" s="116">
        <v>830600</v>
      </c>
      <c r="E186" s="116">
        <v>-567334.34</v>
      </c>
      <c r="F186" s="129">
        <f t="shared" si="3"/>
        <v>1397934.3399999999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5">
      <selection activeCell="G15" sqref="G15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111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112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113</v>
      </c>
      <c r="B11" s="70" t="s">
        <v>32</v>
      </c>
      <c r="C11" s="71" t="s">
        <v>114</v>
      </c>
      <c r="D11" s="72">
        <f>D20</f>
        <v>830600</v>
      </c>
      <c r="E11" s="73">
        <f>E20</f>
        <v>567334.3399999999</v>
      </c>
      <c r="F11" s="74">
        <f>F20</f>
        <v>263265.66000000015</v>
      </c>
    </row>
    <row r="12" spans="1:6" ht="15">
      <c r="A12" s="75" t="s">
        <v>115</v>
      </c>
      <c r="B12" s="76"/>
      <c r="C12" s="77"/>
      <c r="D12" s="78"/>
      <c r="E12" s="79"/>
      <c r="F12" s="80"/>
    </row>
    <row r="13" spans="1:6" ht="26.25">
      <c r="A13" s="69" t="s">
        <v>116</v>
      </c>
      <c r="B13" s="81" t="s">
        <v>117</v>
      </c>
      <c r="C13" s="82" t="s">
        <v>114</v>
      </c>
      <c r="D13" s="83" t="s">
        <v>110</v>
      </c>
      <c r="E13" s="83" t="s">
        <v>110</v>
      </c>
      <c r="F13" s="84" t="s">
        <v>110</v>
      </c>
    </row>
    <row r="14" spans="1:6" ht="15">
      <c r="A14" s="75" t="s">
        <v>118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110</v>
      </c>
      <c r="E16" s="83" t="s">
        <v>110</v>
      </c>
      <c r="F16" s="84" t="s">
        <v>110</v>
      </c>
    </row>
    <row r="17" spans="1:6" ht="26.25">
      <c r="A17" s="69" t="s">
        <v>119</v>
      </c>
      <c r="B17" s="90" t="s">
        <v>33</v>
      </c>
      <c r="C17" s="82" t="s">
        <v>114</v>
      </c>
      <c r="D17" s="83" t="s">
        <v>110</v>
      </c>
      <c r="E17" s="83" t="s">
        <v>110</v>
      </c>
      <c r="F17" s="84" t="s">
        <v>110</v>
      </c>
    </row>
    <row r="18" spans="1:6" ht="15">
      <c r="A18" s="75" t="s">
        <v>118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110</v>
      </c>
      <c r="E19" s="83" t="s">
        <v>110</v>
      </c>
      <c r="F19" s="84" t="s">
        <v>110</v>
      </c>
    </row>
    <row r="20" spans="1:6" ht="15">
      <c r="A20" s="69" t="s">
        <v>120</v>
      </c>
      <c r="B20" s="90" t="s">
        <v>108</v>
      </c>
      <c r="C20" s="91" t="s">
        <v>460</v>
      </c>
      <c r="D20" s="83">
        <f>D22+D26</f>
        <v>830600</v>
      </c>
      <c r="E20" s="83">
        <f>E22+E26</f>
        <v>567334.3399999999</v>
      </c>
      <c r="F20" s="92">
        <f>D20-E20</f>
        <v>263265.66000000015</v>
      </c>
    </row>
    <row r="21" spans="1:6" ht="39">
      <c r="A21" s="69" t="s">
        <v>461</v>
      </c>
      <c r="B21" s="90" t="s">
        <v>108</v>
      </c>
      <c r="C21" s="91" t="s">
        <v>121</v>
      </c>
      <c r="D21" s="83">
        <f>D23+D27</f>
        <v>830600</v>
      </c>
      <c r="E21" s="83">
        <f>E23+E27</f>
        <v>567334.3399999999</v>
      </c>
      <c r="F21" s="92">
        <f>D21-E21</f>
        <v>263265.66000000015</v>
      </c>
    </row>
    <row r="22" spans="1:6" ht="26.25">
      <c r="A22" s="69" t="s">
        <v>149</v>
      </c>
      <c r="B22" s="90" t="s">
        <v>109</v>
      </c>
      <c r="C22" s="91" t="s">
        <v>122</v>
      </c>
      <c r="D22" s="83">
        <f aca="true" t="shared" si="0" ref="D22:E24">D23</f>
        <v>-9905400</v>
      </c>
      <c r="E22" s="83">
        <f>E23</f>
        <v>-10119390.74</v>
      </c>
      <c r="F22" s="93" t="s">
        <v>34</v>
      </c>
    </row>
    <row r="23" spans="1:6" ht="26.25">
      <c r="A23" s="94" t="s">
        <v>123</v>
      </c>
      <c r="B23" s="95">
        <v>710</v>
      </c>
      <c r="C23" s="91" t="s">
        <v>124</v>
      </c>
      <c r="D23" s="96">
        <f t="shared" si="0"/>
        <v>-9905400</v>
      </c>
      <c r="E23" s="83">
        <f t="shared" si="0"/>
        <v>-10119390.74</v>
      </c>
      <c r="F23" s="93" t="s">
        <v>34</v>
      </c>
    </row>
    <row r="24" spans="1:6" ht="26.25">
      <c r="A24" s="94" t="s">
        <v>125</v>
      </c>
      <c r="B24" s="95">
        <v>710</v>
      </c>
      <c r="C24" s="91" t="s">
        <v>126</v>
      </c>
      <c r="D24" s="96">
        <f t="shared" si="0"/>
        <v>-9905400</v>
      </c>
      <c r="E24" s="83">
        <f>E25</f>
        <v>-10119390.74</v>
      </c>
      <c r="F24" s="93" t="s">
        <v>34</v>
      </c>
    </row>
    <row r="25" spans="1:6" ht="45.75" customHeight="1">
      <c r="A25" s="94" t="s">
        <v>150</v>
      </c>
      <c r="B25" s="95">
        <v>710</v>
      </c>
      <c r="C25" s="91" t="s">
        <v>127</v>
      </c>
      <c r="D25" s="96">
        <v>-9905400</v>
      </c>
      <c r="E25" s="83">
        <v>-10119390.74</v>
      </c>
      <c r="F25" s="97" t="s">
        <v>34</v>
      </c>
    </row>
    <row r="26" spans="1:6" ht="33.75" customHeight="1">
      <c r="A26" s="94" t="s">
        <v>128</v>
      </c>
      <c r="B26" s="95">
        <v>720</v>
      </c>
      <c r="C26" s="91" t="s">
        <v>129</v>
      </c>
      <c r="D26" s="98">
        <f aca="true" t="shared" si="1" ref="D26:E28">D27</f>
        <v>10736000</v>
      </c>
      <c r="E26" s="98">
        <f t="shared" si="1"/>
        <v>10686725.08</v>
      </c>
      <c r="F26" s="97" t="s">
        <v>34</v>
      </c>
    </row>
    <row r="27" spans="1:6" ht="33.75" customHeight="1">
      <c r="A27" s="94" t="s">
        <v>130</v>
      </c>
      <c r="B27" s="95">
        <v>720</v>
      </c>
      <c r="C27" s="91" t="s">
        <v>131</v>
      </c>
      <c r="D27" s="98">
        <f t="shared" si="1"/>
        <v>10736000</v>
      </c>
      <c r="E27" s="98">
        <f t="shared" si="1"/>
        <v>10686725.08</v>
      </c>
      <c r="F27" s="97" t="s">
        <v>34</v>
      </c>
    </row>
    <row r="28" spans="1:6" ht="27.75" customHeight="1">
      <c r="A28" s="94" t="s">
        <v>132</v>
      </c>
      <c r="B28" s="95">
        <v>720</v>
      </c>
      <c r="C28" s="91" t="s">
        <v>133</v>
      </c>
      <c r="D28" s="98">
        <f>D29</f>
        <v>10736000</v>
      </c>
      <c r="E28" s="98">
        <f t="shared" si="1"/>
        <v>10686725.08</v>
      </c>
      <c r="F28" s="97" t="s">
        <v>34</v>
      </c>
    </row>
    <row r="29" spans="1:6" ht="41.25" customHeight="1">
      <c r="A29" s="99" t="s">
        <v>151</v>
      </c>
      <c r="B29" s="95">
        <v>720</v>
      </c>
      <c r="C29" s="91" t="s">
        <v>134</v>
      </c>
      <c r="D29" s="98">
        <v>10736000</v>
      </c>
      <c r="E29" s="98">
        <v>10686725.08</v>
      </c>
      <c r="F29" s="97" t="s">
        <v>34</v>
      </c>
    </row>
    <row r="30" spans="1:6" ht="15.75" thickBot="1">
      <c r="A30" s="60"/>
      <c r="B30" s="52"/>
      <c r="C30" s="53"/>
      <c r="D30" s="53"/>
      <c r="E30" s="53"/>
      <c r="F30" s="54" t="s">
        <v>34</v>
      </c>
    </row>
    <row r="31" spans="1:6" ht="35.25" customHeight="1">
      <c r="A31" s="68" t="s">
        <v>140</v>
      </c>
      <c r="B31" s="100"/>
      <c r="C31" s="101" t="s">
        <v>146</v>
      </c>
      <c r="D31" s="101"/>
      <c r="E31" s="28"/>
      <c r="F31" s="28"/>
    </row>
    <row r="32" spans="1:6" ht="12.75" customHeight="1" hidden="1">
      <c r="A32" s="102" t="s">
        <v>135</v>
      </c>
      <c r="B32" s="100"/>
      <c r="C32" s="101" t="s">
        <v>136</v>
      </c>
      <c r="D32" s="101"/>
      <c r="E32" s="28"/>
      <c r="F32" s="28"/>
    </row>
    <row r="33" spans="1:6" ht="16.5" customHeight="1">
      <c r="A33" s="1" t="s">
        <v>141</v>
      </c>
      <c r="B33" s="100"/>
      <c r="C33" s="101"/>
      <c r="D33" s="101"/>
      <c r="E33" s="28"/>
      <c r="F33" s="28"/>
    </row>
    <row r="34" spans="1:6" ht="20.25" customHeight="1">
      <c r="A34" s="102" t="s">
        <v>137</v>
      </c>
      <c r="B34" s="100"/>
      <c r="C34" s="101" t="s">
        <v>139</v>
      </c>
      <c r="D34" s="101"/>
      <c r="E34" s="28"/>
      <c r="F34" s="28"/>
    </row>
    <row r="35" spans="1:6" ht="15">
      <c r="A35" s="1" t="s">
        <v>35</v>
      </c>
      <c r="B35" s="100"/>
      <c r="C35" s="101"/>
      <c r="D35" s="101"/>
      <c r="E35" s="28"/>
      <c r="F35" s="28"/>
    </row>
    <row r="36" spans="1:6" ht="15">
      <c r="A36" s="1" t="s">
        <v>138</v>
      </c>
      <c r="B36" s="100"/>
      <c r="C36" s="101" t="s">
        <v>152</v>
      </c>
      <c r="D36" s="101"/>
      <c r="E36" s="28"/>
      <c r="F36" s="28"/>
    </row>
    <row r="37" spans="1:6" ht="15">
      <c r="A37" s="1" t="s">
        <v>36</v>
      </c>
      <c r="B37" s="100"/>
      <c r="C37" s="101"/>
      <c r="D37" s="101"/>
      <c r="E37" s="28"/>
      <c r="F37" s="28"/>
    </row>
    <row r="38" spans="1:6" ht="15">
      <c r="A38" s="1"/>
      <c r="B38" s="100"/>
      <c r="C38" s="101"/>
      <c r="D38" s="101"/>
      <c r="E38" s="28"/>
      <c r="F38" s="28"/>
    </row>
    <row r="39" spans="1:6" ht="15">
      <c r="A39" s="35" t="s">
        <v>401</v>
      </c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  <row r="44" spans="1:6" ht="15">
      <c r="A44" s="51"/>
      <c r="B44" s="55"/>
      <c r="C44" s="28"/>
      <c r="D44" s="28"/>
      <c r="E44" s="28"/>
      <c r="F44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235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2016-09-08T05:29:20Z</cp:lastPrinted>
  <dcterms:created xsi:type="dcterms:W3CDTF">2006-09-28T05:33:49Z</dcterms:created>
  <dcterms:modified xsi:type="dcterms:W3CDTF">2017-02-02T08:19:22Z</dcterms:modified>
  <cp:category/>
  <cp:version/>
  <cp:contentType/>
  <cp:contentStatus/>
</cp:coreProperties>
</file>