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Доходы!$F$62</definedName>
    <definedName name="LAST_CELL" localSheetId="2">Источники!$F$23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Доходы!$A$62</definedName>
    <definedName name="REND_1" localSheetId="2">Источники!$A$23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Доходы!$A$23:$D$24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7" i="3"/>
  <c r="E26"/>
  <c r="E25"/>
  <c r="D26" i="2"/>
  <c r="D27"/>
  <c r="D28"/>
  <c r="E22"/>
  <c r="E21"/>
  <c r="E20"/>
  <c r="D22"/>
  <c r="D21"/>
  <c r="D20"/>
  <c r="E24" i="1"/>
  <c r="E22" s="1"/>
  <c r="E41"/>
  <c r="E40"/>
  <c r="E39"/>
  <c r="E36"/>
  <c r="E35"/>
  <c r="E21"/>
  <c r="D21"/>
  <c r="E15" i="2"/>
  <c r="E16"/>
  <c r="E19" i="1"/>
  <c r="F57"/>
  <c r="F56"/>
  <c r="F32"/>
  <c r="F27"/>
  <c r="F25"/>
  <c r="D35"/>
  <c r="F38"/>
  <c r="F26"/>
  <c r="E43"/>
  <c r="E44"/>
  <c r="E45"/>
  <c r="F37"/>
  <c r="F33"/>
  <c r="D22"/>
  <c r="D23"/>
  <c r="F63"/>
  <c r="D19" i="2"/>
  <c r="E195"/>
  <c r="D202"/>
  <c r="D203"/>
  <c r="D204"/>
  <c r="D196"/>
  <c r="D197"/>
  <c r="D198"/>
  <c r="D199"/>
  <c r="F200"/>
  <c r="F185"/>
  <c r="E162"/>
  <c r="D162"/>
  <c r="D166"/>
  <c r="D167"/>
  <c r="D168"/>
  <c r="F172"/>
  <c r="E171"/>
  <c r="F171" s="1"/>
  <c r="E170"/>
  <c r="F170" s="1"/>
  <c r="D154"/>
  <c r="D155"/>
  <c r="D156"/>
  <c r="D157"/>
  <c r="D158"/>
  <c r="D159"/>
  <c r="D160"/>
  <c r="E133"/>
  <c r="E132"/>
  <c r="E131"/>
  <c r="E119"/>
  <c r="D119"/>
  <c r="D146"/>
  <c r="D147"/>
  <c r="D148"/>
  <c r="D138"/>
  <c r="D134"/>
  <c r="D135"/>
  <c r="D136"/>
  <c r="D123"/>
  <c r="D124"/>
  <c r="D125"/>
  <c r="D107"/>
  <c r="D108"/>
  <c r="D109"/>
  <c r="D110"/>
  <c r="D111"/>
  <c r="D112"/>
  <c r="D106"/>
  <c r="D91"/>
  <c r="E104"/>
  <c r="E103" s="1"/>
  <c r="E102" s="1"/>
  <c r="E101" s="1"/>
  <c r="E100" s="1"/>
  <c r="E99" s="1"/>
  <c r="D83"/>
  <c r="D84"/>
  <c r="D85"/>
  <c r="D86"/>
  <c r="D87"/>
  <c r="D88"/>
  <c r="D82"/>
  <c r="E192"/>
  <c r="D192"/>
  <c r="E177"/>
  <c r="D122"/>
  <c r="D121"/>
  <c r="D120"/>
  <c r="E112"/>
  <c r="E111"/>
  <c r="E110"/>
  <c r="E109"/>
  <c r="E107" s="1"/>
  <c r="E106" s="1"/>
  <c r="E108"/>
  <c r="E88"/>
  <c r="E87"/>
  <c r="E86"/>
  <c r="E85"/>
  <c r="E84"/>
  <c r="E83"/>
  <c r="E82"/>
  <c r="D80"/>
  <c r="D79"/>
  <c r="E80"/>
  <c r="E79"/>
  <c r="E78"/>
  <c r="E68"/>
  <c r="E67"/>
  <c r="E66"/>
  <c r="D57"/>
  <c r="E47"/>
  <c r="D47"/>
  <c r="D46"/>
  <c r="D45"/>
  <c r="D44"/>
  <c r="E44"/>
  <c r="E43"/>
  <c r="D43"/>
  <c r="E17"/>
  <c r="E28"/>
  <c r="E27"/>
  <c r="E26"/>
  <c r="E19" s="1"/>
  <c r="E23" i="1" l="1"/>
  <c r="F35"/>
  <c r="E18" i="2"/>
  <c r="D72"/>
  <c r="D42" s="1"/>
  <c r="F77"/>
  <c r="F76"/>
  <c r="F75"/>
  <c r="F74"/>
  <c r="F44" i="1" l="1"/>
  <c r="F43"/>
  <c r="F45"/>
  <c r="F46"/>
  <c r="E204" i="2"/>
  <c r="E203" s="1"/>
  <c r="E202" s="1"/>
  <c r="E125"/>
  <c r="E124" s="1"/>
  <c r="E123" s="1"/>
  <c r="E59"/>
  <c r="E58" s="1"/>
  <c r="E160"/>
  <c r="E159" s="1"/>
  <c r="E158" s="1"/>
  <c r="E157" s="1"/>
  <c r="E156" s="1"/>
  <c r="E148"/>
  <c r="E147" s="1"/>
  <c r="E146" s="1"/>
  <c r="E140"/>
  <c r="E139" s="1"/>
  <c r="E46"/>
  <c r="E45" s="1"/>
  <c r="E48" i="1"/>
  <c r="E47" s="1"/>
  <c r="F130" i="2"/>
  <c r="F191"/>
  <c r="E190"/>
  <c r="E189" s="1"/>
  <c r="E188" s="1"/>
  <c r="E187" s="1"/>
  <c r="E186" s="1"/>
  <c r="F190"/>
  <c r="D189" l="1"/>
  <c r="F126"/>
  <c r="F125"/>
  <c r="F124"/>
  <c r="F123"/>
  <c r="E198"/>
  <c r="E197" s="1"/>
  <c r="E196" s="1"/>
  <c r="E194"/>
  <c r="E193" s="1"/>
  <c r="E136"/>
  <c r="E135" s="1"/>
  <c r="E134" s="1"/>
  <c r="D19" i="3"/>
  <c r="D18" s="1"/>
  <c r="D12" s="1"/>
  <c r="E19"/>
  <c r="F176" i="2"/>
  <c r="F175"/>
  <c r="F174"/>
  <c r="F173"/>
  <c r="E182"/>
  <c r="E181" s="1"/>
  <c r="E180" s="1"/>
  <c r="E179" s="1"/>
  <c r="E168"/>
  <c r="E167" s="1"/>
  <c r="E166" s="1"/>
  <c r="E164" s="1"/>
  <c r="E163" s="1"/>
  <c r="E152"/>
  <c r="E151" s="1"/>
  <c r="E150" s="1"/>
  <c r="E144"/>
  <c r="E143" s="1"/>
  <c r="E142" s="1"/>
  <c r="D144"/>
  <c r="D143" s="1"/>
  <c r="D142" s="1"/>
  <c r="D131" s="1"/>
  <c r="D132" s="1"/>
  <c r="D133" s="1"/>
  <c r="D140"/>
  <c r="D139" s="1"/>
  <c r="D26" i="3"/>
  <c r="D25" s="1"/>
  <c r="D24" s="1"/>
  <c r="E22"/>
  <c r="E21" s="1"/>
  <c r="E20" s="1"/>
  <c r="D22"/>
  <c r="D21"/>
  <c r="D20" s="1"/>
  <c r="F131" i="2" l="1"/>
  <c r="F19" i="3"/>
  <c r="F18" s="1"/>
  <c r="F12" s="1"/>
  <c r="E18"/>
  <c r="E12" s="1"/>
  <c r="F189" i="2"/>
  <c r="D188"/>
  <c r="F21" i="1"/>
  <c r="F22"/>
  <c r="F23"/>
  <c r="F24"/>
  <c r="F28"/>
  <c r="F29"/>
  <c r="F34"/>
  <c r="F36"/>
  <c r="F39"/>
  <c r="F40"/>
  <c r="F41"/>
  <c r="F42"/>
  <c r="F55"/>
  <c r="F58"/>
  <c r="F59"/>
  <c r="F60"/>
  <c r="F61"/>
  <c r="F62"/>
  <c r="F13" i="2"/>
  <c r="F19"/>
  <c r="F20"/>
  <c r="F21"/>
  <c r="F22"/>
  <c r="F23"/>
  <c r="F24"/>
  <c r="F25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7"/>
  <c r="F128"/>
  <c r="F129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7"/>
  <c r="F178"/>
  <c r="F179"/>
  <c r="F180"/>
  <c r="F181"/>
  <c r="F182"/>
  <c r="F183"/>
  <c r="F184"/>
  <c r="F192"/>
  <c r="F193"/>
  <c r="F194"/>
  <c r="F195"/>
  <c r="F196"/>
  <c r="F197"/>
  <c r="F198"/>
  <c r="F199"/>
  <c r="F201"/>
  <c r="F202"/>
  <c r="F203"/>
  <c r="F204"/>
  <c r="F205"/>
  <c r="F188" l="1"/>
  <c r="D187"/>
  <c r="F187" l="1"/>
  <c r="D186"/>
  <c r="F186" l="1"/>
  <c r="F30" i="1"/>
  <c r="F31"/>
  <c r="F49"/>
  <c r="D48"/>
  <c r="F48" s="1"/>
  <c r="D47"/>
  <c r="F47" s="1"/>
  <c r="F54"/>
  <c r="F53"/>
  <c r="F52" l="1"/>
  <c r="F50"/>
  <c r="F51" l="1"/>
  <c r="F29" i="2"/>
  <c r="F27"/>
  <c r="F28"/>
  <c r="D17"/>
  <c r="D16" l="1"/>
  <c r="F17"/>
  <c r="D18"/>
  <c r="F18" s="1"/>
  <c r="F26"/>
  <c r="D15" l="1"/>
  <c r="F15" s="1"/>
  <c r="F16"/>
</calcChain>
</file>

<file path=xl/sharedStrings.xml><?xml version="1.0" encoding="utf-8"?>
<sst xmlns="http://schemas.openxmlformats.org/spreadsheetml/2006/main" count="877" uniqueCount="477">
  <si>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</si>
  <si>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</si>
  <si>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</si>
  <si>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</si>
  <si>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</si>
  <si>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</si>
  <si>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</si>
  <si>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</si>
  <si>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</si>
  <si>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</si>
  <si>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</si>
  <si>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</si>
  <si>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</si>
  <si>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</si>
  <si>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Владимировского сельского поселения</t>
  </si>
  <si>
    <t>ППО Владимировского сельского поселения Красносулинского района</t>
  </si>
  <si>
    <t>Единица измерения: руб.</t>
  </si>
  <si>
    <t>04227166</t>
  </si>
  <si>
    <t>951</t>
  </si>
  <si>
    <t>60626410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</si>
  <si>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</si>
  <si>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</si>
  <si>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</si>
  <si>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</si>
  <si>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</si>
  <si>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</si>
  <si>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</si>
  <si>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</si>
  <si>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</si>
  <si>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</si>
  <si>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</si>
  <si>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</si>
  <si>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</si>
  <si>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</si>
  <si>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</si>
  <si>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</si>
  <si>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</si>
  <si>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</si>
  <si>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</si>
  <si>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</si>
  <si>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</si>
  <si>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</si>
  <si>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</si>
  <si>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</si>
  <si>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</si>
  <si>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</si>
  <si>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</si>
  <si>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</si>
  <si>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</si>
  <si>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</si>
  <si>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</si>
  <si>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</si>
  <si>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</si>
  <si>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</si>
  <si>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</si>
  <si>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</si>
  <si>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</si>
  <si>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</si>
  <si>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</si>
  <si>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</si>
  <si>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</si>
  <si>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</si>
  <si>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</si>
  <si>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</si>
  <si>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</si>
  <si>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</si>
  <si>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</si>
  <si>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</si>
  <si>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</si>
  <si>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</si>
  <si>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</si>
  <si>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</si>
  <si>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</si>
  <si>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</si>
  <si>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</si>
  <si>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</si>
  <si>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</si>
  <si>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</si>
  <si>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</si>
  <si>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</si>
  <si>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</si>
  <si>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</si>
  <si>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</si>
  <si>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</si>
  <si>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</si>
  <si>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</si>
  <si>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</si>
  <si>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</si>
  <si>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</si>
  <si>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</si>
  <si>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</si>
  <si>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</si>
  <si>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</si>
  <si>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</si>
  <si>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</si>
  <si>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</si>
  <si>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</si>
  <si>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</si>
  <si>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</si>
  <si>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</si>
  <si>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</si>
  <si>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</si>
  <si>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</si>
  <si>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</si>
  <si>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</si>
  <si>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</si>
  <si>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</si>
  <si>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</si>
  <si>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</si>
  <si>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</si>
  <si>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</si>
  <si>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</si>
  <si>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</si>
  <si>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</si>
  <si>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</si>
  <si>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</si>
  <si>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</si>
  <si>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</si>
  <si>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</si>
  <si>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</si>
  <si>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</si>
  <si>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</si>
  <si>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</si>
  <si>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</si>
  <si>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</si>
  <si>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</si>
  <si>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</si>
  <si>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</si>
  <si>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</si>
  <si>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</si>
  <si>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</si>
  <si>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</si>
  <si>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</si>
  <si>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</si>
  <si>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</si>
  <si>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</si>
  <si>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</si>
  <si>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</si>
  <si>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</si>
  <si>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</si>
  <si>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</si>
  <si>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</si>
  <si>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</si>
  <si>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</si>
  <si>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</si>
  <si>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</si>
  <si>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</si>
  <si>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</si>
  <si>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</si>
  <si>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</si>
  <si>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</si>
  <si>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</si>
  <si>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</si>
  <si>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</si>
  <si>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</si>
  <si>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</si>
  <si>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</si>
  <si>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</si>
  <si>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</si>
  <si>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</si>
  <si>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</si>
  <si>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</si>
  <si>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</si>
  <si>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</si>
  <si>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</si>
  <si>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</si>
  <si>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</si>
  <si>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</si>
  <si>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</si>
  <si>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</si>
  <si>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</si>
  <si>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</si>
  <si>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</si>
  <si>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</si>
  <si>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</si>
  <si>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</si>
  <si>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</si>
  <si>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</si>
  <si>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</si>
  <si>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</si>
  <si>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</si>
  <si>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</si>
  <si>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</si>
  <si>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</si>
  <si>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</si>
  <si>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</si>
  <si>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</si>
  <si>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</si>
  <si>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</si>
  <si>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>Муниципальная программа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</si>
  <si>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951 0113 0300000000 000 </t>
  </si>
  <si>
    <t>Подпрограмма "Профилактика терроризма и экстремизма"</t>
  </si>
  <si>
    <t xml:space="preserve">951 0113 0320000000 000 </t>
  </si>
  <si>
    <t>Мероприятия по повышению уровня антитеррористической защищенности населения и информационно-пропагандистского противодействия экстремизму на территории поселения в рамках подпрограммы «Профилактика терроризма и экстремизма»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</si>
  <si>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 xml:space="preserve">951 0113 0320020040 000 </t>
  </si>
  <si>
    <t xml:space="preserve">951 0113 0320020040 200 </t>
  </si>
  <si>
    <t xml:space="preserve">951 0113 0320020040 240 </t>
  </si>
  <si>
    <t xml:space="preserve">951 0113 0320020040 244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</si>
  <si>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</si>
  <si>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</si>
  <si>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</si>
  <si>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</si>
  <si>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</si>
  <si>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</si>
  <si>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</si>
  <si>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</si>
  <si>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</si>
  <si>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</si>
  <si>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</si>
  <si>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</si>
  <si>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</si>
  <si>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</si>
  <si>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</si>
  <si>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</si>
  <si>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</si>
  <si>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</si>
  <si>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</si>
  <si>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</si>
  <si>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</si>
  <si>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</si>
  <si>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</si>
  <si>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</si>
  <si>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«Обеспечение безопасности на водных объектах»</t>
  </si>
  <si>
    <t xml:space="preserve">951 0309 0330000000 000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</si>
  <si>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</si>
  <si>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</si>
  <si>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</si>
  <si>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</si>
  <si>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</si>
  <si>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</si>
  <si>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</si>
  <si>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</si>
  <si>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</si>
  <si>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</si>
  <si>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</si>
  <si>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</si>
  <si>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</si>
  <si>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</si>
  <si>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</si>
  <si>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</si>
  <si>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</si>
  <si>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</si>
  <si>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</si>
  <si>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</si>
  <si>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</si>
  <si>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</si>
  <si>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</si>
  <si>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</si>
  <si>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</si>
  <si>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</si>
  <si>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</si>
  <si>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</si>
  <si>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</si>
  <si>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</si>
  <si>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</si>
  <si>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</si>
  <si>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</si>
  <si>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</si>
  <si>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</si>
  <si>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</si>
  <si>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</si>
  <si>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</si>
  <si>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</si>
  <si>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</si>
  <si>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</si>
  <si>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</si>
  <si>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</si>
  <si>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</si>
  <si>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</si>
  <si>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</si>
  <si>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</si>
  <si>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</si>
  <si>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</si>
  <si>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</si>
  <si>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</si>
  <si>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</si>
  <si>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</si>
  <si>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</si>
  <si>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</si>
  <si>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</si>
  <si>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</si>
  <si>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</si>
  <si>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</si>
  <si>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</si>
  <si>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</si>
  <si>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</si>
  <si>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</si>
  <si>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</si>
  <si>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</si>
  <si>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</si>
  <si>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</si>
  <si>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</si>
  <si>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</si>
  <si>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</si>
  <si>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</si>
  <si>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</si>
  <si>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</si>
  <si>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</si>
  <si>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</si>
  <si>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</si>
  <si>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</si>
  <si>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</si>
  <si>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</si>
  <si>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</si>
  <si>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</si>
  <si>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</si>
  <si>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</si>
  <si>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</si>
  <si>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</si>
  <si>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</si>
  <si>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</si>
  <si>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</si>
  <si>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</si>
  <si>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</si>
  <si>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</si>
  <si>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</si>
  <si>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</si>
  <si>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</si>
  <si>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</si>
  <si>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</si>
  <si>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</si>
  <si>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</si>
  <si>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</si>
  <si>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</si>
  <si>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</si>
  <si>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</si>
  <si>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</si>
  <si>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</si>
  <si>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</si>
  <si>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</si>
  <si>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</si>
  <si>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</si>
  <si>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</si>
  <si>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</si>
  <si>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</si>
  <si>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</si>
  <si>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 политика»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</si>
  <si>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</si>
  <si>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</si>
  <si>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</si>
  <si>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</si>
  <si>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</si>
  <si>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 xml:space="preserve">951 1001 0230010020 312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</si>
  <si>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</si>
  <si>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</si>
  <si>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</si>
  <si>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</si>
  <si>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</si>
  <si>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спортивной и физкультурно-оздоровительной деятельности»</t>
  </si>
  <si>
    <t xml:space="preserve">951 1102 0610000000 000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</si>
  <si>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</si>
  <si>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951 1102 0610020140 000 </t>
  </si>
  <si>
    <t xml:space="preserve">951 1102 0610020140 100 </t>
  </si>
  <si>
    <t xml:space="preserve">951 1102 0610020140 120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</si>
  <si>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</si>
  <si>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951 1102 0610020140 123 </t>
  </si>
  <si>
    <t>Премии и гранты</t>
  </si>
  <si>
    <t xml:space="preserve">951 1102 0610020140 350 </t>
  </si>
  <si>
    <t>Мероприятия по развитию материальной и спортивной базы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</si>
  <si>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951 1102 0610020160 000 </t>
  </si>
  <si>
    <t xml:space="preserve">951 1102 0610020160 200 </t>
  </si>
  <si>
    <t xml:space="preserve">951 1102 0610020160 240 </t>
  </si>
  <si>
    <t xml:space="preserve">951 1102 0610020160 244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</si>
  <si>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</si>
  <si>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</si>
  <si>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</si>
  <si>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</si>
  <si>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</si>
  <si>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</si>
  <si>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</si>
  <si>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</si>
  <si>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</si>
  <si>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</si>
  <si>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</si>
  <si>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</si>
  <si>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</si>
  <si>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</si>
  <si>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</si>
  <si>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</si>
  <si>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</si>
  <si>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</si>
  <si>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</si>
  <si>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</si>
  <si>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</si>
  <si>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</si>
  <si>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</si>
  <si>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</si>
  <si>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</si>
  <si>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</si>
  <si>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</si>
  <si>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</si>
  <si>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</si>
  <si>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</si>
  <si>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</si>
  <si>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</si>
  <si>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</si>
  <si>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</si>
  <si>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</si>
  <si>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</si>
  <si>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058018-02</t>
  </si>
  <si>
    <t>Доходы/PERIOD</t>
  </si>
  <si>
    <t xml:space="preserve">Руководитель    </t>
  </si>
  <si>
    <t>_______________                       А.В.Изварин</t>
  </si>
  <si>
    <t xml:space="preserve"> Руководитель     __________________            _________________________</t>
  </si>
  <si>
    <t>В.Д.Гуцалюк</t>
  </si>
  <si>
    <t xml:space="preserve">                                                                       (подпись)                      (расшифровка подписи)              </t>
  </si>
  <si>
    <t>Руководитель финансово-   __________________         _________________________</t>
  </si>
  <si>
    <t>Т.А. Шубина</t>
  </si>
  <si>
    <t>экономической службы             (подпись)                              (расшифровка подписи)</t>
  </si>
  <si>
    <t>Главный бухгалтер ________________   _______________________</t>
  </si>
  <si>
    <t xml:space="preserve">                                       (подпись)                (расшифровка подписи)</t>
  </si>
  <si>
    <t>951 01 00 00 00 00 0000 000</t>
  </si>
  <si>
    <t>951 01 05 00 00 00 0000 000</t>
  </si>
  <si>
    <t>951 01 05 00 00 00 0000 500</t>
  </si>
  <si>
    <t>увеличение прочих остатков средств</t>
  </si>
  <si>
    <t>951 01 05 02 00 00 0000 500</t>
  </si>
  <si>
    <t>увеличение прочих остатков денежных средств</t>
  </si>
  <si>
    <t>951 01 05 02 01 00 0000 510</t>
  </si>
  <si>
    <t>951 01 05 02 01 10 0000 510</t>
  </si>
  <si>
    <t>951 01 05 00 00 00 0000 600</t>
  </si>
  <si>
    <t>уменьшение прочих остатков средств</t>
  </si>
  <si>
    <t>951 01 05 02 00 00 0000 600</t>
  </si>
  <si>
    <t>уменьшение прочих остатков средств денежных средств</t>
  </si>
  <si>
    <t>951 01 05 02 01 00 0000 610</t>
  </si>
  <si>
    <t>951 01 05 02 01 10 0000 610</t>
  </si>
  <si>
    <t xml:space="preserve">951 0801 0620020280 000 </t>
  </si>
  <si>
    <t xml:space="preserve">951 0801 0620020280 600 </t>
  </si>
  <si>
    <t xml:space="preserve">951 0801 0620020280 610  </t>
  </si>
  <si>
    <t xml:space="preserve">951 0801 0620020280 612 </t>
  </si>
  <si>
    <t>Субсидии бюджетным учреждениям на иные цели</t>
  </si>
  <si>
    <t xml:space="preserve"> Мероприятия по строительству сельского Дома культуры в ст.Владимировская, включая разработку проектных работ, в рамках подпрограммы "Развитие культурно-досуговой деятельности" муниципальной программы Владимировского сельского поселения "Развитие культуры"</t>
  </si>
  <si>
    <t>Расходы на приобретение специализированной коммунальной техники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</si>
  <si>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951 0502 0510020320 000 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</si>
  <si>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</si>
  <si>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</si>
  <si>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 xml:space="preserve">951 1003 9900000000 000 </t>
  </si>
  <si>
    <t xml:space="preserve">951 1003 9910000000 000 </t>
  </si>
  <si>
    <t xml:space="preserve">951 1003 9910090300 000 </t>
  </si>
  <si>
    <t xml:space="preserve">951 1003 9910090300 300 </t>
  </si>
  <si>
    <t xml:space="preserve">951 1003 9910090300 320 </t>
  </si>
  <si>
    <t xml:space="preserve">951 1003 9910090300 321 </t>
  </si>
  <si>
    <t xml:space="preserve">951 0502 0510020320 200 </t>
  </si>
  <si>
    <t xml:space="preserve">951 0502 0510020320 240 </t>
  </si>
  <si>
    <t xml:space="preserve">951 0502 0510020320 244 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</si>
  <si>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</si>
  <si>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</si>
  <si>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</si>
  <si>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 xml:space="preserve"> 
Прочие доходы от компенсации затрат бюджетов сельских поселений</t>
  </si>
  <si>
    <t>000 11300000000000130</t>
  </si>
  <si>
    <t>000 11302000000000130</t>
  </si>
  <si>
    <t>000 11302995100000130</t>
  </si>
  <si>
    <t>000 11302990000000130</t>
  </si>
  <si>
    <t>Реализация направления расходов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</si>
  <si>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</si>
  <si>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</si>
  <si>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</si>
  <si>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</si>
  <si>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 01 Февраля 2020г</t>
  </si>
  <si>
    <t>951 0801 06200S3840 400</t>
  </si>
  <si>
    <t>951 0801 06200S3840 410</t>
  </si>
  <si>
    <t xml:space="preserve">951 0801 06200S3840 414 </t>
  </si>
  <si>
    <t>951 1001 0230011020 321</t>
  </si>
  <si>
    <t xml:space="preserve">951 1102 0610020140 113 </t>
  </si>
  <si>
    <t>000 20249999100000150</t>
  </si>
  <si>
    <t>000 10606033101000110</t>
  </si>
  <si>
    <t>000 10606043101000110</t>
  </si>
  <si>
    <t>000 10102020011000110</t>
  </si>
  <si>
    <t>000 10606043102100110</t>
  </si>
  <si>
    <t>000 10102010011000110</t>
  </si>
  <si>
    <t>000 10102030011000110</t>
  </si>
  <si>
    <t>000 10601030101000110</t>
  </si>
  <si>
    <t xml:space="preserve">Бюджетные инвестиции </t>
  </si>
  <si>
    <t>Капитальные вложения в объекты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</si>
  <si>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</si>
  <si>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Пособия компенсации и иные социальные выплаты гражданам,кроме публичных нормативных обязательств</t>
  </si>
  <si>
    <t>12 февраля 2020г.</t>
  </si>
  <si>
    <t xml:space="preserve">Е.И. Касимова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</si>
</sst>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?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61">
    <xf numFmtId="0" fontId="0" fillId="0" borderId="0" xfId="0"/>
    <xf numFmtId="0" fontId="2" fillId="0" borderId="0" xfId="0" applyFont="1" applyBorder="1" applyAlignment="1" applyProtection="1"/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centerContinuous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4" fontId="2" fillId="0" borderId="31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0" fontId="2" fillId="0" borderId="32" xfId="0" applyFont="1" applyBorder="1" applyAlignment="1" applyProtection="1">
      <alignment vertical="center" wrapText="1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 wrapText="1"/>
    </xf>
    <xf numFmtId="4" fontId="2" fillId="0" borderId="38" xfId="0" applyNumberFormat="1" applyFont="1" applyBorder="1" applyAlignment="1" applyProtection="1">
      <alignment horizontal="right"/>
    </xf>
    <xf numFmtId="164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" fontId="4" fillId="0" borderId="29" xfId="0" applyNumberFormat="1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center"/>
    </xf>
    <xf numFmtId="43" fontId="4" fillId="0" borderId="24" xfId="0" applyNumberFormat="1" applyFont="1" applyBorder="1" applyAlignment="1" applyProtection="1">
      <alignment horizontal="center"/>
    </xf>
    <xf numFmtId="43" fontId="2" fillId="0" borderId="24" xfId="0" applyNumberFormat="1" applyFont="1" applyBorder="1" applyAlignment="1" applyProtection="1">
      <alignment horizontal="center"/>
    </xf>
    <xf numFmtId="49" fontId="2" fillId="2" borderId="25" xfId="0" applyNumberFormat="1" applyFont="1" applyFill="1" applyBorder="1" applyAlignment="1" applyProtection="1">
      <alignment horizontal="center" wrapText="1"/>
    </xf>
    <xf numFmtId="14" fontId="2" fillId="0" borderId="3" xfId="0" applyNumberFormat="1" applyFont="1" applyBorder="1" applyAlignment="1" applyProtection="1">
      <alignment horizontal="center"/>
    </xf>
    <xf numFmtId="49" fontId="2" fillId="2" borderId="21" xfId="0" applyNumberFormat="1" applyFont="1" applyFill="1" applyBorder="1" applyAlignment="1" applyProtection="1">
      <alignment horizontal="left" wrapText="1"/>
    </xf>
    <xf numFmtId="49" fontId="2" fillId="2" borderId="23" xfId="0" applyNumberFormat="1" applyFont="1" applyFill="1" applyBorder="1" applyAlignment="1" applyProtection="1">
      <alignment horizontal="center"/>
    </xf>
    <xf numFmtId="0" fontId="0" fillId="2" borderId="0" xfId="0" applyFill="1"/>
    <xf numFmtId="2" fontId="2" fillId="0" borderId="23" xfId="0" applyNumberFormat="1" applyFont="1" applyBorder="1" applyAlignment="1" applyProtection="1">
      <alignment horizontal="right"/>
    </xf>
    <xf numFmtId="2" fontId="8" fillId="0" borderId="23" xfId="0" applyNumberFormat="1" applyFont="1" applyBorder="1" applyAlignment="1" applyProtection="1">
      <alignment horizontal="right"/>
    </xf>
    <xf numFmtId="2" fontId="3" fillId="0" borderId="0" xfId="0" applyNumberFormat="1" applyFont="1" applyBorder="1" applyAlignment="1" applyProtection="1"/>
    <xf numFmtId="2" fontId="2" fillId="0" borderId="36" xfId="0" applyNumberFormat="1" applyFont="1" applyBorder="1" applyAlignment="1" applyProtection="1">
      <alignment horizontal="center" vertical="center" wrapText="1"/>
    </xf>
    <xf numFmtId="2" fontId="2" fillId="0" borderId="32" xfId="0" applyNumberFormat="1" applyFont="1" applyBorder="1" applyAlignment="1" applyProtection="1">
      <alignment horizontal="center" vertical="center" wrapText="1"/>
    </xf>
    <xf numFmtId="2" fontId="2" fillId="0" borderId="18" xfId="0" applyNumberFormat="1" applyFont="1" applyBorder="1" applyAlignment="1" applyProtection="1">
      <alignment horizontal="center" vertical="center"/>
    </xf>
    <xf numFmtId="2" fontId="4" fillId="0" borderId="32" xfId="0" applyNumberFormat="1" applyFont="1" applyBorder="1" applyAlignment="1" applyProtection="1">
      <alignment horizontal="right"/>
    </xf>
    <xf numFmtId="2" fontId="3" fillId="0" borderId="29" xfId="0" applyNumberFormat="1" applyFont="1" applyBorder="1" applyAlignment="1" applyProtection="1"/>
    <xf numFmtId="2" fontId="2" fillId="2" borderId="23" xfId="0" applyNumberFormat="1" applyFont="1" applyFill="1" applyBorder="1" applyAlignment="1" applyProtection="1">
      <alignment horizontal="right"/>
    </xf>
    <xf numFmtId="2" fontId="2" fillId="0" borderId="32" xfId="0" applyNumberFormat="1" applyFont="1" applyBorder="1" applyAlignment="1" applyProtection="1">
      <alignment horizontal="right"/>
    </xf>
    <xf numFmtId="2" fontId="3" fillId="0" borderId="39" xfId="0" applyNumberFormat="1" applyFont="1" applyBorder="1" applyAlignment="1" applyProtection="1"/>
    <xf numFmtId="2" fontId="2" fillId="0" borderId="42" xfId="0" applyNumberFormat="1" applyFont="1" applyBorder="1" applyAlignment="1" applyProtection="1">
      <alignment horizontal="right"/>
    </xf>
    <xf numFmtId="2" fontId="0" fillId="0" borderId="0" xfId="0" applyNumberFormat="1"/>
    <xf numFmtId="2" fontId="2" fillId="0" borderId="1" xfId="0" applyNumberFormat="1" applyFont="1" applyBorder="1" applyAlignment="1" applyProtection="1">
      <alignment horizontal="center" vertical="center"/>
    </xf>
    <xf numFmtId="2" fontId="4" fillId="0" borderId="15" xfId="0" applyNumberFormat="1" applyFont="1" applyBorder="1" applyAlignment="1" applyProtection="1">
      <alignment horizontal="right"/>
    </xf>
    <xf numFmtId="2" fontId="3" fillId="0" borderId="29" xfId="0" applyNumberFormat="1" applyFont="1" applyBorder="1" applyAlignment="1" applyProtection="1">
      <alignment horizontal="right"/>
    </xf>
    <xf numFmtId="2" fontId="2" fillId="0" borderId="24" xfId="0" applyNumberFormat="1" applyFont="1" applyBorder="1" applyAlignment="1" applyProtection="1">
      <alignment horizontal="right"/>
    </xf>
    <xf numFmtId="2" fontId="8" fillId="0" borderId="24" xfId="0" applyNumberFormat="1" applyFont="1" applyBorder="1" applyAlignment="1" applyProtection="1">
      <alignment horizontal="right"/>
    </xf>
    <xf numFmtId="2" fontId="2" fillId="2" borderId="24" xfId="0" applyNumberFormat="1" applyFont="1" applyFill="1" applyBorder="1" applyAlignment="1" applyProtection="1">
      <alignment horizontal="right"/>
    </xf>
    <xf numFmtId="2" fontId="2" fillId="0" borderId="15" xfId="0" applyNumberFormat="1" applyFont="1" applyBorder="1" applyAlignment="1" applyProtection="1">
      <alignment horizontal="right"/>
    </xf>
    <xf numFmtId="2" fontId="3" fillId="0" borderId="39" xfId="0" applyNumberFormat="1" applyFont="1" applyBorder="1" applyAlignment="1" applyProtection="1">
      <alignment horizontal="right"/>
    </xf>
    <xf numFmtId="2" fontId="2" fillId="0" borderId="13" xfId="0" applyNumberFormat="1" applyFont="1" applyBorder="1" applyAlignment="1" applyProtection="1">
      <alignment vertical="center"/>
    </xf>
    <xf numFmtId="2" fontId="2" fillId="0" borderId="16" xfId="0" applyNumberFormat="1" applyFont="1" applyBorder="1" applyAlignment="1" applyProtection="1">
      <alignment vertical="center"/>
    </xf>
    <xf numFmtId="2" fontId="2" fillId="0" borderId="20" xfId="0" applyNumberFormat="1" applyFont="1" applyBorder="1" applyAlignment="1" applyProtection="1">
      <alignment horizontal="center" vertical="center"/>
    </xf>
    <xf numFmtId="2" fontId="4" fillId="0" borderId="16" xfId="0" applyNumberFormat="1" applyFont="1" applyBorder="1" applyAlignment="1" applyProtection="1">
      <alignment horizontal="right"/>
    </xf>
    <xf numFmtId="2" fontId="3" fillId="0" borderId="30" xfId="0" applyNumberFormat="1" applyFont="1" applyBorder="1" applyAlignment="1" applyProtection="1"/>
    <xf numFmtId="2" fontId="2" fillId="0" borderId="38" xfId="0" applyNumberFormat="1" applyFont="1" applyBorder="1" applyAlignment="1" applyProtection="1">
      <alignment horizontal="right"/>
    </xf>
    <xf numFmtId="2" fontId="2" fillId="2" borderId="38" xfId="0" applyNumberFormat="1" applyFont="1" applyFill="1" applyBorder="1" applyAlignment="1" applyProtection="1">
      <alignment horizontal="right"/>
    </xf>
    <xf numFmtId="2" fontId="2" fillId="0" borderId="16" xfId="0" applyNumberFormat="1" applyFont="1" applyBorder="1" applyAlignment="1" applyProtection="1">
      <alignment horizontal="right"/>
    </xf>
    <xf numFmtId="2" fontId="2" fillId="0" borderId="43" xfId="0" applyNumberFormat="1" applyFont="1" applyBorder="1" applyAlignment="1" applyProtection="1">
      <alignment horizontal="right"/>
    </xf>
    <xf numFmtId="2" fontId="2" fillId="0" borderId="0" xfId="0" applyNumberFormat="1" applyFont="1" applyBorder="1" applyAlignment="1" applyProtection="1"/>
    <xf numFmtId="2" fontId="2" fillId="0" borderId="0" xfId="0" applyNumberFormat="1" applyFont="1" applyBorder="1" applyAlignment="1" applyProtection="1">
      <alignment horizontal="right"/>
    </xf>
    <xf numFmtId="2" fontId="1" fillId="0" borderId="0" xfId="0" applyNumberFormat="1" applyFont="1" applyBorder="1" applyAlignment="1" applyProtection="1">
      <alignment horizontal="center"/>
    </xf>
    <xf numFmtId="2" fontId="2" fillId="0" borderId="19" xfId="0" applyNumberFormat="1" applyFont="1" applyBorder="1" applyAlignment="1" applyProtection="1">
      <alignment horizontal="center" vertical="center"/>
    </xf>
    <xf numFmtId="2" fontId="2" fillId="0" borderId="25" xfId="0" applyNumberFormat="1" applyFont="1" applyBorder="1" applyAlignment="1" applyProtection="1">
      <alignment horizontal="right"/>
    </xf>
    <xf numFmtId="2" fontId="2" fillId="0" borderId="29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2" fontId="2" fillId="0" borderId="9" xfId="0" applyNumberFormat="1" applyFont="1" applyBorder="1" applyAlignment="1" applyProtection="1">
      <alignment horizontal="center" vertical="center" wrapText="1"/>
    </xf>
    <xf numFmtId="2" fontId="2" fillId="0" borderId="12" xfId="0" applyNumberFormat="1" applyFont="1" applyBorder="1" applyAlignment="1" applyProtection="1">
      <alignment horizontal="center" vertical="center" wrapText="1"/>
    </xf>
    <xf numFmtId="2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2" fontId="2" fillId="0" borderId="10" xfId="0" applyNumberFormat="1" applyFont="1" applyBorder="1" applyAlignment="1" applyProtection="1">
      <alignment horizontal="center" vertical="center" wrapText="1"/>
    </xf>
    <xf numFmtId="2" fontId="2" fillId="0" borderId="13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2" fontId="2" fillId="0" borderId="9" xfId="0" applyNumberFormat="1" applyFont="1" applyBorder="1" applyAlignment="1" applyProtection="1">
      <alignment horizontal="center" vertical="center"/>
    </xf>
    <xf numFmtId="2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workbookViewId="0">
      <selection activeCell="H24" sqref="H24"/>
    </sheetView>
  </sheetViews>
  <sheetFormatPr defaultRowHeight="12.75" customHeight="1"/>
  <cols>
    <col min="1" max="1" width="43.7109375" customWidth="1"/>
    <col min="2" max="2" width="6.140625" customWidth="1"/>
    <col min="3" max="3" width="21" customWidth="1"/>
    <col min="4" max="4" width="16.42578125" customWidth="1"/>
    <col min="5" max="5" width="15.140625" style="106" customWidth="1"/>
    <col min="6" max="6" width="15.28515625" customWidth="1"/>
  </cols>
  <sheetData>
    <row r="1" spans="1:6" ht="15">
      <c r="A1" s="145"/>
      <c r="B1" s="145"/>
      <c r="C1" s="145"/>
      <c r="D1" s="145"/>
      <c r="E1" s="124"/>
      <c r="F1" s="1"/>
    </row>
    <row r="2" spans="1:6" ht="16.899999999999999" customHeight="1">
      <c r="A2" s="145" t="s">
        <v>0</v>
      </c>
      <c r="B2" s="145"/>
      <c r="C2" s="145"/>
      <c r="D2" s="145"/>
      <c r="E2" s="125"/>
      <c r="F2" s="2" t="s">
        <v>1</v>
      </c>
    </row>
    <row r="3" spans="1:6">
      <c r="A3" s="3"/>
      <c r="B3" s="3"/>
      <c r="C3" s="3"/>
      <c r="D3" s="3"/>
      <c r="E3" s="125" t="s">
        <v>2</v>
      </c>
      <c r="F3" s="4" t="s">
        <v>3</v>
      </c>
    </row>
    <row r="4" spans="1:6">
      <c r="A4" s="146" t="s">
        <v>457</v>
      </c>
      <c r="B4" s="146"/>
      <c r="C4" s="146"/>
      <c r="D4" s="146"/>
      <c r="E4" s="125" t="s">
        <v>4</v>
      </c>
      <c r="F4" s="90">
        <v>43862</v>
      </c>
    </row>
    <row r="5" spans="1:6">
      <c r="A5" s="5"/>
      <c r="B5" s="5"/>
      <c r="C5" s="5"/>
      <c r="D5" s="5"/>
      <c r="E5" s="125" t="s">
        <v>6</v>
      </c>
      <c r="F5" s="6" t="s">
        <v>17</v>
      </c>
    </row>
    <row r="6" spans="1:6">
      <c r="A6" s="7" t="s">
        <v>7</v>
      </c>
      <c r="B6" s="147" t="s">
        <v>14</v>
      </c>
      <c r="C6" s="148"/>
      <c r="D6" s="148"/>
      <c r="E6" s="125" t="s">
        <v>8</v>
      </c>
      <c r="F6" s="6" t="s">
        <v>18</v>
      </c>
    </row>
    <row r="7" spans="1:6" ht="24.6" customHeight="1">
      <c r="A7" s="7" t="s">
        <v>9</v>
      </c>
      <c r="B7" s="149" t="s">
        <v>15</v>
      </c>
      <c r="C7" s="149"/>
      <c r="D7" s="149"/>
      <c r="E7" s="125" t="s">
        <v>10</v>
      </c>
      <c r="F7" s="8" t="s">
        <v>19</v>
      </c>
    </row>
    <row r="8" spans="1:6">
      <c r="A8" s="7" t="s">
        <v>11</v>
      </c>
      <c r="B8" s="7"/>
      <c r="C8" s="7"/>
      <c r="D8" s="9"/>
      <c r="E8" s="125"/>
      <c r="F8" s="10"/>
    </row>
    <row r="9" spans="1:6">
      <c r="A9" s="7" t="s">
        <v>16</v>
      </c>
      <c r="B9" s="7"/>
      <c r="C9" s="11"/>
      <c r="D9" s="9"/>
      <c r="E9" s="125" t="s">
        <v>12</v>
      </c>
      <c r="F9" s="12" t="s">
        <v>13</v>
      </c>
    </row>
    <row r="10" spans="1:6" ht="20.25" customHeight="1">
      <c r="A10" s="145" t="s">
        <v>20</v>
      </c>
      <c r="B10" s="145"/>
      <c r="C10" s="145"/>
      <c r="D10" s="145"/>
      <c r="E10" s="126"/>
      <c r="F10" s="13"/>
    </row>
    <row r="11" spans="1:6" ht="4.1500000000000004" customHeight="1">
      <c r="A11" s="136" t="s">
        <v>21</v>
      </c>
      <c r="B11" s="130" t="s">
        <v>22</v>
      </c>
      <c r="C11" s="130" t="s">
        <v>23</v>
      </c>
      <c r="D11" s="133" t="s">
        <v>24</v>
      </c>
      <c r="E11" s="142" t="s">
        <v>25</v>
      </c>
      <c r="F11" s="139" t="s">
        <v>26</v>
      </c>
    </row>
    <row r="12" spans="1:6" ht="3.6" customHeight="1">
      <c r="A12" s="137"/>
      <c r="B12" s="131"/>
      <c r="C12" s="131"/>
      <c r="D12" s="134"/>
      <c r="E12" s="143"/>
      <c r="F12" s="140"/>
    </row>
    <row r="13" spans="1:6" ht="3" customHeight="1">
      <c r="A13" s="137"/>
      <c r="B13" s="131"/>
      <c r="C13" s="131"/>
      <c r="D13" s="134"/>
      <c r="E13" s="143"/>
      <c r="F13" s="140"/>
    </row>
    <row r="14" spans="1:6" ht="3" customHeight="1">
      <c r="A14" s="137"/>
      <c r="B14" s="131"/>
      <c r="C14" s="131"/>
      <c r="D14" s="134"/>
      <c r="E14" s="143"/>
      <c r="F14" s="140"/>
    </row>
    <row r="15" spans="1:6" ht="3" customHeight="1">
      <c r="A15" s="137"/>
      <c r="B15" s="131"/>
      <c r="C15" s="131"/>
      <c r="D15" s="134"/>
      <c r="E15" s="143"/>
      <c r="F15" s="140"/>
    </row>
    <row r="16" spans="1:6" ht="3" customHeight="1">
      <c r="A16" s="137"/>
      <c r="B16" s="131"/>
      <c r="C16" s="131"/>
      <c r="D16" s="134"/>
      <c r="E16" s="143"/>
      <c r="F16" s="140"/>
    </row>
    <row r="17" spans="1:6" ht="23.45" customHeight="1">
      <c r="A17" s="138"/>
      <c r="B17" s="132"/>
      <c r="C17" s="132"/>
      <c r="D17" s="135"/>
      <c r="E17" s="144"/>
      <c r="F17" s="141"/>
    </row>
    <row r="18" spans="1:6" ht="12.6" customHeight="1">
      <c r="A18" s="14">
        <v>1</v>
      </c>
      <c r="B18" s="15">
        <v>2</v>
      </c>
      <c r="C18" s="16">
        <v>3</v>
      </c>
      <c r="D18" s="17" t="s">
        <v>27</v>
      </c>
      <c r="E18" s="127" t="s">
        <v>28</v>
      </c>
      <c r="F18" s="18" t="s">
        <v>29</v>
      </c>
    </row>
    <row r="19" spans="1:6">
      <c r="A19" s="19" t="s">
        <v>30</v>
      </c>
      <c r="B19" s="20" t="s">
        <v>31</v>
      </c>
      <c r="C19" s="21" t="s">
        <v>32</v>
      </c>
      <c r="D19" s="22">
        <v>30158400</v>
      </c>
      <c r="E19" s="128">
        <f>E60+E50+E42+E38+E37+E33+E32+E31+E27+E26+E25</f>
        <v>770529.74</v>
      </c>
      <c r="F19" s="22"/>
    </row>
    <row r="20" spans="1:6">
      <c r="A20" s="23" t="s">
        <v>33</v>
      </c>
      <c r="B20" s="24"/>
      <c r="C20" s="25"/>
      <c r="D20" s="26"/>
      <c r="E20" s="129"/>
      <c r="F20" s="27"/>
    </row>
    <row r="21" spans="1:6">
      <c r="A21" s="28" t="s">
        <v>34</v>
      </c>
      <c r="B21" s="29" t="s">
        <v>31</v>
      </c>
      <c r="C21" s="30" t="s">
        <v>35</v>
      </c>
      <c r="D21" s="31">
        <f>D22+D28+D30+D35+D33+D39+D47</f>
        <v>5359700</v>
      </c>
      <c r="E21" s="113">
        <f>E25+E26+E27+E31+E32+E33+E37+E38+E42</f>
        <v>358896.14</v>
      </c>
      <c r="F21" s="32">
        <f t="shared" ref="F21:F62" si="0">IF(OR(D21="-",IF(E21="-",0,E21)&gt;=IF(D21="-",0,D21)),"-",IF(D21="-",0,D21)-IF(E21="-",0,E21))</f>
        <v>5000803.8600000003</v>
      </c>
    </row>
    <row r="22" spans="1:6">
      <c r="A22" s="28" t="s">
        <v>36</v>
      </c>
      <c r="B22" s="29" t="s">
        <v>31</v>
      </c>
      <c r="C22" s="30" t="s">
        <v>37</v>
      </c>
      <c r="D22" s="31">
        <f>FIO</f>
        <v>1532300</v>
      </c>
      <c r="E22" s="113">
        <f>E24+E26+E27</f>
        <v>93951.989999999991</v>
      </c>
      <c r="F22" s="32">
        <f t="shared" si="0"/>
        <v>1438348.01</v>
      </c>
    </row>
    <row r="23" spans="1:6">
      <c r="A23" s="28" t="s">
        <v>38</v>
      </c>
      <c r="B23" s="29" t="s">
        <v>31</v>
      </c>
      <c r="C23" s="30" t="s">
        <v>39</v>
      </c>
      <c r="D23" s="31">
        <f>FIO</f>
        <v>1532300</v>
      </c>
      <c r="E23" s="113">
        <f>E24+E26+E27</f>
        <v>93951.989999999991</v>
      </c>
      <c r="F23" s="32">
        <f t="shared" si="0"/>
        <v>1438348.01</v>
      </c>
    </row>
    <row r="24" spans="1:6" ht="67.5">
      <c r="A24" s="28" t="s">
        <v>40</v>
      </c>
      <c r="B24" s="29" t="s">
        <v>31</v>
      </c>
      <c r="C24" s="30" t="s">
        <v>41</v>
      </c>
      <c r="D24" s="31">
        <v>1532300</v>
      </c>
      <c r="E24" s="113">
        <f>E25</f>
        <v>87414.24</v>
      </c>
      <c r="F24" s="32">
        <f t="shared" si="0"/>
        <v>1444885.76</v>
      </c>
    </row>
    <row r="25" spans="1:6" ht="67.5">
      <c r="A25" s="28" t="s">
        <v>40</v>
      </c>
      <c r="B25" s="29" t="s">
        <v>31</v>
      </c>
      <c r="C25" s="30" t="s">
        <v>468</v>
      </c>
      <c r="D25" s="31"/>
      <c r="E25" s="113">
        <v>87414.24</v>
      </c>
      <c r="F25" s="32" t="str">
        <f t="shared" ref="F25" si="1">IF(OR(D25="-",IF(E25="-",0,E25)&gt;=IF(D25="-",0,D25)),"-",IF(D25="-",0,D25)-IF(E25="-",0,E25))</f>
        <v>-</v>
      </c>
    </row>
    <row r="26" spans="1:6" ht="43.5" customHeight="1">
      <c r="A26" s="28" t="s">
        <v>43</v>
      </c>
      <c r="B26" s="29" t="s">
        <v>31</v>
      </c>
      <c r="C26" s="30" t="s">
        <v>466</v>
      </c>
      <c r="D26" s="31" t="s">
        <v>42</v>
      </c>
      <c r="E26" s="113">
        <v>6473.82</v>
      </c>
      <c r="F26" s="32" t="str">
        <f t="shared" ref="F26" si="2">IF(OR(D26="-",IF(E26="-",0,E26)&gt;=IF(D26="-",0,D26)),"-",IF(D26="-",0,D26)-IF(E26="-",0,E26))</f>
        <v>-</v>
      </c>
    </row>
    <row r="27" spans="1:6" ht="43.5" customHeight="1">
      <c r="A27" s="28" t="s">
        <v>43</v>
      </c>
      <c r="B27" s="29" t="s">
        <v>31</v>
      </c>
      <c r="C27" s="30" t="s">
        <v>469</v>
      </c>
      <c r="D27" s="31" t="s">
        <v>42</v>
      </c>
      <c r="E27" s="113">
        <v>63.93</v>
      </c>
      <c r="F27" s="32" t="str">
        <f t="shared" ref="F27" si="3">IF(OR(D27="-",IF(E27="-",0,E27)&gt;=IF(D27="-",0,D27)),"-",IF(D27="-",0,D27)-IF(E27="-",0,E27))</f>
        <v>-</v>
      </c>
    </row>
    <row r="28" spans="1:6">
      <c r="A28" s="28" t="s">
        <v>44</v>
      </c>
      <c r="B28" s="29" t="s">
        <v>31</v>
      </c>
      <c r="C28" s="30" t="s">
        <v>45</v>
      </c>
      <c r="D28" s="31">
        <v>160400</v>
      </c>
      <c r="E28" s="113">
        <v>0</v>
      </c>
      <c r="F28" s="32">
        <f t="shared" si="0"/>
        <v>160400</v>
      </c>
    </row>
    <row r="29" spans="1:6">
      <c r="A29" s="28" t="s">
        <v>46</v>
      </c>
      <c r="B29" s="29" t="s">
        <v>31</v>
      </c>
      <c r="C29" s="30" t="s">
        <v>47</v>
      </c>
      <c r="D29" s="31">
        <v>3487000</v>
      </c>
      <c r="E29" s="113">
        <v>260291.84</v>
      </c>
      <c r="F29" s="32">
        <f t="shared" si="0"/>
        <v>3226708.16</v>
      </c>
    </row>
    <row r="30" spans="1:6">
      <c r="A30" s="28" t="s">
        <v>48</v>
      </c>
      <c r="B30" s="29" t="s">
        <v>31</v>
      </c>
      <c r="C30" s="30" t="s">
        <v>49</v>
      </c>
      <c r="D30" s="31">
        <v>156100</v>
      </c>
      <c r="E30" s="113">
        <v>2479.38</v>
      </c>
      <c r="F30" s="32">
        <f t="shared" si="0"/>
        <v>153620.62</v>
      </c>
    </row>
    <row r="31" spans="1:6" ht="33.75">
      <c r="A31" s="28" t="s">
        <v>50</v>
      </c>
      <c r="B31" s="29" t="s">
        <v>31</v>
      </c>
      <c r="C31" s="30" t="s">
        <v>51</v>
      </c>
      <c r="D31" s="31"/>
      <c r="E31" s="113">
        <v>2444</v>
      </c>
      <c r="F31" s="32" t="str">
        <f t="shared" si="0"/>
        <v>-</v>
      </c>
    </row>
    <row r="32" spans="1:6" ht="33.75">
      <c r="A32" s="28" t="s">
        <v>50</v>
      </c>
      <c r="B32" s="29" t="s">
        <v>31</v>
      </c>
      <c r="C32" s="30" t="s">
        <v>470</v>
      </c>
      <c r="D32" s="31"/>
      <c r="E32" s="113">
        <v>35.380000000000003</v>
      </c>
      <c r="F32" s="32" t="str">
        <f t="shared" ref="F32" si="4">IF(OR(D32="-",IF(E32="-",0,E32)&gt;=IF(D32="-",0,D32)),"-",IF(D32="-",0,D32)-IF(E32="-",0,E32))</f>
        <v>-</v>
      </c>
    </row>
    <row r="33" spans="1:6">
      <c r="A33" s="28"/>
      <c r="B33" s="29" t="s">
        <v>31</v>
      </c>
      <c r="C33" s="30" t="s">
        <v>464</v>
      </c>
      <c r="D33" s="31">
        <v>1062400</v>
      </c>
      <c r="E33" s="113">
        <v>128649</v>
      </c>
      <c r="F33" s="32">
        <f t="shared" ref="F33" si="5">IF(OR(D33="-",IF(E33="-",0,E33)&gt;=IF(D33="-",0,D33)),"-",IF(D33="-",0,D33)-IF(E33="-",0,E33))</f>
        <v>933751</v>
      </c>
    </row>
    <row r="34" spans="1:6" ht="33.75">
      <c r="A34" s="28" t="s">
        <v>52</v>
      </c>
      <c r="B34" s="29" t="s">
        <v>31</v>
      </c>
      <c r="C34" s="30" t="s">
        <v>53</v>
      </c>
      <c r="D34" s="31">
        <v>1062400</v>
      </c>
      <c r="E34" s="113">
        <v>128649</v>
      </c>
      <c r="F34" s="32">
        <f t="shared" si="0"/>
        <v>933751</v>
      </c>
    </row>
    <row r="35" spans="1:6">
      <c r="A35" s="28" t="s">
        <v>54</v>
      </c>
      <c r="B35" s="29" t="s">
        <v>31</v>
      </c>
      <c r="C35" s="30" t="s">
        <v>55</v>
      </c>
      <c r="D35" s="31">
        <f>D36</f>
        <v>2424600</v>
      </c>
      <c r="E35" s="113">
        <f>E37+E38</f>
        <v>131642.84</v>
      </c>
      <c r="F35" s="32">
        <f t="shared" si="0"/>
        <v>2292957.16</v>
      </c>
    </row>
    <row r="36" spans="1:6" ht="33.75">
      <c r="A36" s="28" t="s">
        <v>56</v>
      </c>
      <c r="B36" s="29" t="s">
        <v>31</v>
      </c>
      <c r="C36" s="30" t="s">
        <v>57</v>
      </c>
      <c r="D36" s="31">
        <v>2424600</v>
      </c>
      <c r="E36" s="113">
        <f>E35</f>
        <v>131642.84</v>
      </c>
      <c r="F36" s="32">
        <f t="shared" si="0"/>
        <v>2292957.16</v>
      </c>
    </row>
    <row r="37" spans="1:6" ht="33.75">
      <c r="A37" s="28" t="s">
        <v>56</v>
      </c>
      <c r="B37" s="29" t="s">
        <v>31</v>
      </c>
      <c r="C37" s="30" t="s">
        <v>465</v>
      </c>
      <c r="D37" s="31"/>
      <c r="E37" s="113">
        <v>129749.44</v>
      </c>
      <c r="F37" s="32" t="str">
        <f t="shared" ref="F37" si="6">IF(OR(D37="-",IF(E37="-",0,E37)&gt;=IF(D37="-",0,D37)),"-",IF(D37="-",0,D37)-IF(E37="-",0,E37))</f>
        <v>-</v>
      </c>
    </row>
    <row r="38" spans="1:6" ht="33.75">
      <c r="A38" s="28" t="s">
        <v>56</v>
      </c>
      <c r="B38" s="29" t="s">
        <v>31</v>
      </c>
      <c r="C38" s="30" t="s">
        <v>467</v>
      </c>
      <c r="D38" s="31"/>
      <c r="E38" s="113">
        <v>1893.4</v>
      </c>
      <c r="F38" s="32" t="str">
        <f t="shared" ref="F38" si="7">IF(OR(D38="-",IF(E38="-",0,E38)&gt;=IF(D38="-",0,D38)),"-",IF(D38="-",0,D38)-IF(E38="-",0,E38))</f>
        <v>-</v>
      </c>
    </row>
    <row r="39" spans="1:6" ht="33.75">
      <c r="A39" s="28" t="s">
        <v>58</v>
      </c>
      <c r="B39" s="29" t="s">
        <v>31</v>
      </c>
      <c r="C39" s="30" t="s">
        <v>59</v>
      </c>
      <c r="D39" s="31">
        <v>21400</v>
      </c>
      <c r="E39" s="113">
        <f>E42</f>
        <v>2172.9299999999998</v>
      </c>
      <c r="F39" s="32">
        <f t="shared" si="0"/>
        <v>19227.07</v>
      </c>
    </row>
    <row r="40" spans="1:6" ht="78.75">
      <c r="A40" s="33" t="s">
        <v>60</v>
      </c>
      <c r="B40" s="29" t="s">
        <v>31</v>
      </c>
      <c r="C40" s="30" t="s">
        <v>61</v>
      </c>
      <c r="D40" s="31">
        <v>21400</v>
      </c>
      <c r="E40" s="113">
        <f>E42</f>
        <v>2172.9299999999998</v>
      </c>
      <c r="F40" s="32">
        <f t="shared" si="0"/>
        <v>19227.07</v>
      </c>
    </row>
    <row r="41" spans="1:6" ht="67.5">
      <c r="A41" s="33" t="s">
        <v>62</v>
      </c>
      <c r="B41" s="29" t="s">
        <v>31</v>
      </c>
      <c r="C41" s="30" t="s">
        <v>63</v>
      </c>
      <c r="D41" s="31">
        <v>21400</v>
      </c>
      <c r="E41" s="113">
        <f>E42</f>
        <v>2172.9299999999998</v>
      </c>
      <c r="F41" s="32">
        <f t="shared" si="0"/>
        <v>19227.07</v>
      </c>
    </row>
    <row r="42" spans="1:6" ht="67.5">
      <c r="A42" s="28" t="s">
        <v>64</v>
      </c>
      <c r="B42" s="29" t="s">
        <v>31</v>
      </c>
      <c r="C42" s="30" t="s">
        <v>65</v>
      </c>
      <c r="D42" s="31"/>
      <c r="E42" s="113">
        <v>2172.9299999999998</v>
      </c>
      <c r="F42" s="32" t="str">
        <f t="shared" si="0"/>
        <v>-</v>
      </c>
    </row>
    <row r="43" spans="1:6" ht="22.5" hidden="1">
      <c r="A43" s="28" t="s">
        <v>444</v>
      </c>
      <c r="B43" s="29" t="s">
        <v>31</v>
      </c>
      <c r="C43" s="30" t="s">
        <v>448</v>
      </c>
      <c r="D43" s="31" t="s">
        <v>42</v>
      </c>
      <c r="E43" s="113">
        <f>E46</f>
        <v>0</v>
      </c>
      <c r="F43" s="32" t="str">
        <f t="shared" ref="F43:F44" si="8">IF(OR(D43="-",IF(E43="-",0,E43)&gt;=IF(D43="-",0,D43)),"-",IF(D43="-",0,D43)-IF(E43="-",0,E43))</f>
        <v>-</v>
      </c>
    </row>
    <row r="44" spans="1:6" hidden="1">
      <c r="A44" s="28" t="s">
        <v>445</v>
      </c>
      <c r="B44" s="29" t="s">
        <v>31</v>
      </c>
      <c r="C44" s="30" t="s">
        <v>449</v>
      </c>
      <c r="D44" s="31" t="s">
        <v>42</v>
      </c>
      <c r="E44" s="113">
        <f>E46</f>
        <v>0</v>
      </c>
      <c r="F44" s="32" t="str">
        <f t="shared" si="8"/>
        <v>-</v>
      </c>
    </row>
    <row r="45" spans="1:6" hidden="1">
      <c r="A45" s="28" t="s">
        <v>446</v>
      </c>
      <c r="B45" s="29" t="s">
        <v>31</v>
      </c>
      <c r="C45" s="30" t="s">
        <v>450</v>
      </c>
      <c r="D45" s="31" t="s">
        <v>42</v>
      </c>
      <c r="E45" s="113">
        <f>E46</f>
        <v>0</v>
      </c>
      <c r="F45" s="32" t="str">
        <f t="shared" si="0"/>
        <v>-</v>
      </c>
    </row>
    <row r="46" spans="1:6" ht="18" hidden="1" customHeight="1">
      <c r="A46" s="28" t="s">
        <v>447</v>
      </c>
      <c r="B46" s="29" t="s">
        <v>31</v>
      </c>
      <c r="C46" s="30" t="s">
        <v>451</v>
      </c>
      <c r="D46" s="31" t="s">
        <v>42</v>
      </c>
      <c r="E46" s="113">
        <v>0</v>
      </c>
      <c r="F46" s="32" t="str">
        <f t="shared" ref="F46" si="9">IF(OR(D46="-",IF(E46="-",0,E46)&gt;=IF(D46="-",0,D46)),"-",IF(D46="-",0,D46)-IF(E46="-",0,E46))</f>
        <v>-</v>
      </c>
    </row>
    <row r="47" spans="1:6">
      <c r="A47" s="28" t="s">
        <v>66</v>
      </c>
      <c r="B47" s="29" t="s">
        <v>31</v>
      </c>
      <c r="C47" s="30" t="s">
        <v>67</v>
      </c>
      <c r="D47" s="31">
        <f>D49</f>
        <v>2500</v>
      </c>
      <c r="E47" s="113">
        <f>E48</f>
        <v>0</v>
      </c>
      <c r="F47" s="32">
        <f t="shared" si="0"/>
        <v>2500</v>
      </c>
    </row>
    <row r="48" spans="1:6" ht="33.75">
      <c r="A48" s="28" t="s">
        <v>68</v>
      </c>
      <c r="B48" s="29" t="s">
        <v>31</v>
      </c>
      <c r="C48" s="30" t="s">
        <v>69</v>
      </c>
      <c r="D48" s="31">
        <f>D49</f>
        <v>2500</v>
      </c>
      <c r="E48" s="113">
        <f>E49</f>
        <v>0</v>
      </c>
      <c r="F48" s="32">
        <f t="shared" si="0"/>
        <v>2500</v>
      </c>
    </row>
    <row r="49" spans="1:6" ht="45">
      <c r="A49" s="28" t="s">
        <v>70</v>
      </c>
      <c r="B49" s="29" t="s">
        <v>31</v>
      </c>
      <c r="C49" s="30" t="s">
        <v>71</v>
      </c>
      <c r="D49" s="31">
        <v>2500</v>
      </c>
      <c r="E49" s="113">
        <v>0</v>
      </c>
      <c r="F49" s="32">
        <f t="shared" si="0"/>
        <v>2500</v>
      </c>
    </row>
    <row r="50" spans="1:6">
      <c r="A50" s="28" t="s">
        <v>72</v>
      </c>
      <c r="B50" s="29" t="s">
        <v>31</v>
      </c>
      <c r="C50" s="30" t="s">
        <v>73</v>
      </c>
      <c r="D50" s="31">
        <v>6122100</v>
      </c>
      <c r="E50" s="113">
        <v>408100</v>
      </c>
      <c r="F50" s="32">
        <f t="shared" si="0"/>
        <v>5714000</v>
      </c>
    </row>
    <row r="51" spans="1:6" ht="33.75">
      <c r="A51" s="28" t="s">
        <v>74</v>
      </c>
      <c r="B51" s="29" t="s">
        <v>31</v>
      </c>
      <c r="C51" s="30" t="s">
        <v>75</v>
      </c>
      <c r="D51" s="31">
        <v>6122100</v>
      </c>
      <c r="E51" s="113">
        <v>408100</v>
      </c>
      <c r="F51" s="32">
        <f t="shared" si="0"/>
        <v>5714000</v>
      </c>
    </row>
    <row r="52" spans="1:6" ht="22.5" hidden="1">
      <c r="A52" s="28" t="s">
        <v>76</v>
      </c>
      <c r="B52" s="29" t="s">
        <v>31</v>
      </c>
      <c r="C52" s="30" t="s">
        <v>77</v>
      </c>
      <c r="D52" s="31"/>
      <c r="E52" s="113"/>
      <c r="F52" s="32" t="str">
        <f t="shared" si="0"/>
        <v>-</v>
      </c>
    </row>
    <row r="53" spans="1:6" hidden="1">
      <c r="A53" s="28" t="s">
        <v>78</v>
      </c>
      <c r="B53" s="29" t="s">
        <v>31</v>
      </c>
      <c r="C53" s="30" t="s">
        <v>79</v>
      </c>
      <c r="D53" s="31"/>
      <c r="E53" s="113"/>
      <c r="F53" s="32" t="str">
        <f t="shared" si="0"/>
        <v>-</v>
      </c>
    </row>
    <row r="54" spans="1:6" ht="22.5" hidden="1">
      <c r="A54" s="28" t="s">
        <v>80</v>
      </c>
      <c r="B54" s="29" t="s">
        <v>31</v>
      </c>
      <c r="C54" s="30" t="s">
        <v>81</v>
      </c>
      <c r="D54" s="31"/>
      <c r="E54" s="113"/>
      <c r="F54" s="32" t="str">
        <f t="shared" si="0"/>
        <v>-</v>
      </c>
    </row>
    <row r="55" spans="1:6" ht="22.5" hidden="1">
      <c r="A55" s="28" t="s">
        <v>82</v>
      </c>
      <c r="B55" s="29" t="s">
        <v>31</v>
      </c>
      <c r="C55" s="30" t="s">
        <v>83</v>
      </c>
      <c r="D55" s="31"/>
      <c r="E55" s="113"/>
      <c r="F55" s="32" t="str">
        <f t="shared" si="0"/>
        <v>-</v>
      </c>
    </row>
    <row r="56" spans="1:6" ht="33.75">
      <c r="A56" s="28" t="s">
        <v>84</v>
      </c>
      <c r="B56" s="29" t="s">
        <v>31</v>
      </c>
      <c r="C56" s="30" t="s">
        <v>85</v>
      </c>
      <c r="D56" s="31">
        <v>200</v>
      </c>
      <c r="E56" s="113"/>
      <c r="F56" s="32">
        <f t="shared" si="0"/>
        <v>200</v>
      </c>
    </row>
    <row r="57" spans="1:6" ht="33.75">
      <c r="A57" s="28" t="s">
        <v>86</v>
      </c>
      <c r="B57" s="29" t="s">
        <v>31</v>
      </c>
      <c r="C57" s="30" t="s">
        <v>87</v>
      </c>
      <c r="D57" s="31">
        <v>200</v>
      </c>
      <c r="E57" s="113"/>
      <c r="F57" s="32">
        <f t="shared" si="0"/>
        <v>200</v>
      </c>
    </row>
    <row r="58" spans="1:6" ht="33.75">
      <c r="A58" s="28" t="s">
        <v>88</v>
      </c>
      <c r="B58" s="29" t="s">
        <v>31</v>
      </c>
      <c r="C58" s="30" t="s">
        <v>89</v>
      </c>
      <c r="D58" s="31">
        <v>203500</v>
      </c>
      <c r="E58" s="113">
        <v>0</v>
      </c>
      <c r="F58" s="32">
        <f t="shared" si="0"/>
        <v>203500</v>
      </c>
    </row>
    <row r="59" spans="1:6" ht="33.75">
      <c r="A59" s="28" t="s">
        <v>90</v>
      </c>
      <c r="B59" s="29" t="s">
        <v>31</v>
      </c>
      <c r="C59" s="30" t="s">
        <v>91</v>
      </c>
      <c r="D59" s="31">
        <v>203500</v>
      </c>
      <c r="E59" s="113">
        <v>0</v>
      </c>
      <c r="F59" s="32">
        <f t="shared" si="0"/>
        <v>203500</v>
      </c>
    </row>
    <row r="60" spans="1:6">
      <c r="A60" s="28" t="s">
        <v>92</v>
      </c>
      <c r="B60" s="29" t="s">
        <v>31</v>
      </c>
      <c r="C60" s="30" t="s">
        <v>93</v>
      </c>
      <c r="D60" s="31">
        <v>597700</v>
      </c>
      <c r="E60" s="113">
        <v>3533.6</v>
      </c>
      <c r="F60" s="32">
        <f t="shared" si="0"/>
        <v>594166.4</v>
      </c>
    </row>
    <row r="61" spans="1:6" ht="45">
      <c r="A61" s="28" t="s">
        <v>94</v>
      </c>
      <c r="B61" s="29" t="s">
        <v>31</v>
      </c>
      <c r="C61" s="30" t="s">
        <v>95</v>
      </c>
      <c r="D61" s="31">
        <v>597700</v>
      </c>
      <c r="E61" s="113">
        <v>3533.6</v>
      </c>
      <c r="F61" s="32">
        <f t="shared" si="0"/>
        <v>594166.4</v>
      </c>
    </row>
    <row r="62" spans="1:6" ht="56.25">
      <c r="A62" s="28" t="s">
        <v>96</v>
      </c>
      <c r="B62" s="29" t="s">
        <v>31</v>
      </c>
      <c r="C62" s="30" t="s">
        <v>97</v>
      </c>
      <c r="D62" s="31">
        <v>597700</v>
      </c>
      <c r="E62" s="113">
        <v>3533.6</v>
      </c>
      <c r="F62" s="32">
        <f t="shared" si="0"/>
        <v>594166.4</v>
      </c>
    </row>
    <row r="63" spans="1:6" ht="56.25">
      <c r="A63" s="28" t="s">
        <v>96</v>
      </c>
      <c r="B63" s="29" t="s">
        <v>31</v>
      </c>
      <c r="C63" s="30" t="s">
        <v>463</v>
      </c>
      <c r="D63" s="31">
        <v>17875200</v>
      </c>
      <c r="E63" s="113">
        <v>0</v>
      </c>
      <c r="F63" s="32">
        <f t="shared" ref="F63" si="10">IF(OR(D63="-",IF(E63="-",0,E63)&gt;=IF(D63="-",0,D63)),"-",IF(D63="-",0,D63)-IF(E63="-",0,E63))</f>
        <v>17875200</v>
      </c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 F26:F27">
    <cfRule type="cellIs" priority="4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2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7"/>
  <sheetViews>
    <sheetView showGridLines="0" topLeftCell="A2" workbookViewId="0">
      <selection activeCell="E193" sqref="E193"/>
    </sheetView>
  </sheetViews>
  <sheetFormatPr defaultRowHeight="12.75" customHeight="1"/>
  <cols>
    <col min="1" max="1" width="45.7109375" customWidth="1"/>
    <col min="2" max="2" width="4.28515625" customWidth="1"/>
    <col min="3" max="3" width="22.28515625" customWidth="1"/>
    <col min="4" max="4" width="12.42578125" style="106" customWidth="1"/>
    <col min="5" max="5" width="10.85546875" style="106" customWidth="1"/>
    <col min="6" max="6" width="12.42578125" style="106" customWidth="1"/>
  </cols>
  <sheetData>
    <row r="2" spans="1:6" ht="15" customHeight="1">
      <c r="A2" s="145" t="s">
        <v>98</v>
      </c>
      <c r="B2" s="145"/>
      <c r="C2" s="145"/>
      <c r="D2" s="145"/>
      <c r="E2" s="159" t="s">
        <v>99</v>
      </c>
      <c r="F2" s="159"/>
    </row>
    <row r="3" spans="1:6" ht="13.5" customHeight="1">
      <c r="A3" s="3"/>
      <c r="B3" s="3"/>
      <c r="C3" s="34"/>
      <c r="D3" s="96"/>
      <c r="E3" s="96"/>
      <c r="F3" s="96"/>
    </row>
    <row r="4" spans="1:6" ht="10.15" customHeight="1">
      <c r="A4" s="154" t="s">
        <v>21</v>
      </c>
      <c r="B4" s="130" t="s">
        <v>22</v>
      </c>
      <c r="C4" s="152" t="s">
        <v>100</v>
      </c>
      <c r="D4" s="142" t="s">
        <v>24</v>
      </c>
      <c r="E4" s="157" t="s">
        <v>25</v>
      </c>
      <c r="F4" s="150" t="s">
        <v>26</v>
      </c>
    </row>
    <row r="5" spans="1:6" ht="5.45" customHeight="1">
      <c r="A5" s="155"/>
      <c r="B5" s="131"/>
      <c r="C5" s="153"/>
      <c r="D5" s="143"/>
      <c r="E5" s="158"/>
      <c r="F5" s="151"/>
    </row>
    <row r="6" spans="1:6" ht="9.6" customHeight="1">
      <c r="A6" s="155"/>
      <c r="B6" s="131"/>
      <c r="C6" s="153"/>
      <c r="D6" s="143"/>
      <c r="E6" s="158"/>
      <c r="F6" s="151"/>
    </row>
    <row r="7" spans="1:6" ht="6" customHeight="1">
      <c r="A7" s="155"/>
      <c r="B7" s="131"/>
      <c r="C7" s="153"/>
      <c r="D7" s="143"/>
      <c r="E7" s="158"/>
      <c r="F7" s="151"/>
    </row>
    <row r="8" spans="1:6" ht="6.6" customHeight="1">
      <c r="A8" s="155"/>
      <c r="B8" s="131"/>
      <c r="C8" s="153"/>
      <c r="D8" s="143"/>
      <c r="E8" s="158"/>
      <c r="F8" s="151"/>
    </row>
    <row r="9" spans="1:6" ht="10.9" customHeight="1">
      <c r="A9" s="155"/>
      <c r="B9" s="131"/>
      <c r="C9" s="153"/>
      <c r="D9" s="143"/>
      <c r="E9" s="158"/>
      <c r="F9" s="151"/>
    </row>
    <row r="10" spans="1:6" ht="4.1500000000000004" hidden="1" customHeight="1">
      <c r="A10" s="155"/>
      <c r="B10" s="131"/>
      <c r="C10" s="35"/>
      <c r="D10" s="143"/>
      <c r="E10" s="97"/>
      <c r="F10" s="115"/>
    </row>
    <row r="11" spans="1:6" ht="13.15" hidden="1" customHeight="1">
      <c r="A11" s="156"/>
      <c r="B11" s="132"/>
      <c r="C11" s="36"/>
      <c r="D11" s="144"/>
      <c r="E11" s="98"/>
      <c r="F11" s="116"/>
    </row>
    <row r="12" spans="1:6" ht="13.5" customHeight="1">
      <c r="A12" s="14">
        <v>1</v>
      </c>
      <c r="B12" s="15">
        <v>2</v>
      </c>
      <c r="C12" s="16">
        <v>3</v>
      </c>
      <c r="D12" s="107" t="s">
        <v>27</v>
      </c>
      <c r="E12" s="99" t="s">
        <v>28</v>
      </c>
      <c r="F12" s="117" t="s">
        <v>29</v>
      </c>
    </row>
    <row r="13" spans="1:6">
      <c r="A13" s="38" t="s">
        <v>101</v>
      </c>
      <c r="B13" s="39" t="s">
        <v>102</v>
      </c>
      <c r="C13" s="40" t="s">
        <v>103</v>
      </c>
      <c r="D13" s="108">
        <v>30158400</v>
      </c>
      <c r="E13" s="100">
        <v>271254.07</v>
      </c>
      <c r="F13" s="118">
        <f>IF(OR(D13="-",IF(E13="-",0,E13)&gt;=IF(D13="-",0,D13)),"-",IF(D13="-",0,D13)-IF(E13="-",0,E13))</f>
        <v>29887145.93</v>
      </c>
    </row>
    <row r="14" spans="1:6">
      <c r="A14" s="43" t="s">
        <v>33</v>
      </c>
      <c r="B14" s="44"/>
      <c r="C14" s="45"/>
      <c r="D14" s="109"/>
      <c r="E14" s="101"/>
      <c r="F14" s="119"/>
    </row>
    <row r="15" spans="1:6">
      <c r="A15" s="19" t="s">
        <v>14</v>
      </c>
      <c r="B15" s="46" t="s">
        <v>102</v>
      </c>
      <c r="C15" s="21" t="s">
        <v>104</v>
      </c>
      <c r="D15" s="110">
        <f>D16+D82+D91+D106+D119+D154+D162+D177+D192</f>
        <v>30158600</v>
      </c>
      <c r="E15" s="94">
        <f>E16+E119+E162+E201</f>
        <v>271254.07</v>
      </c>
      <c r="F15" s="120">
        <f t="shared" ref="F15:F46" si="0">IF(OR(D15="-",IF(E15="-",0,E15)&gt;=IF(D15="-",0,D15)),"-",IF(D15="-",0,D15)-IF(E15="-",0,E15))</f>
        <v>29887345.93</v>
      </c>
    </row>
    <row r="16" spans="1:6">
      <c r="A16" s="38" t="s">
        <v>105</v>
      </c>
      <c r="B16" s="39" t="s">
        <v>102</v>
      </c>
      <c r="C16" s="40" t="s">
        <v>106</v>
      </c>
      <c r="D16" s="108">
        <f>D17+D36+D42</f>
        <v>5101800</v>
      </c>
      <c r="E16" s="100">
        <f>E17</f>
        <v>82141.98000000001</v>
      </c>
      <c r="F16" s="118">
        <f t="shared" si="0"/>
        <v>5019658.0199999996</v>
      </c>
    </row>
    <row r="17" spans="1:6" ht="45">
      <c r="A17" s="19" t="s">
        <v>107</v>
      </c>
      <c r="B17" s="46" t="s">
        <v>102</v>
      </c>
      <c r="C17" s="21" t="s">
        <v>108</v>
      </c>
      <c r="D17" s="110">
        <f>D32+D26+D25+D24+D23</f>
        <v>4903300</v>
      </c>
      <c r="E17" s="94">
        <f>E32+E26+E25+E24+E23</f>
        <v>82141.98000000001</v>
      </c>
      <c r="F17" s="120">
        <f t="shared" si="0"/>
        <v>4821158.0199999996</v>
      </c>
    </row>
    <row r="18" spans="1:6" ht="22.5">
      <c r="A18" s="19" t="s">
        <v>109</v>
      </c>
      <c r="B18" s="46" t="s">
        <v>102</v>
      </c>
      <c r="C18" s="21" t="s">
        <v>110</v>
      </c>
      <c r="D18" s="110">
        <f>D26+D25+D24+D23</f>
        <v>4903100</v>
      </c>
      <c r="E18" s="94">
        <f>E26+E25+E24+E23</f>
        <v>82141.98000000001</v>
      </c>
      <c r="F18" s="120">
        <f t="shared" si="0"/>
        <v>4820958.0199999996</v>
      </c>
    </row>
    <row r="19" spans="1:6" ht="22.5">
      <c r="A19" s="19" t="s">
        <v>111</v>
      </c>
      <c r="B19" s="46" t="s">
        <v>102</v>
      </c>
      <c r="C19" s="21" t="s">
        <v>112</v>
      </c>
      <c r="D19" s="110">
        <f>D22</f>
        <v>4119100</v>
      </c>
      <c r="E19" s="94">
        <f>E26+E25+E24+E23</f>
        <v>82141.98000000001</v>
      </c>
      <c r="F19" s="120">
        <f t="shared" si="0"/>
        <v>4036958.02</v>
      </c>
    </row>
    <row r="20" spans="1:6" ht="78.75">
      <c r="A20" s="48" t="s">
        <v>113</v>
      </c>
      <c r="B20" s="46" t="s">
        <v>102</v>
      </c>
      <c r="C20" s="21" t="s">
        <v>114</v>
      </c>
      <c r="D20" s="110">
        <f>+D25+D24+D23</f>
        <v>4119100</v>
      </c>
      <c r="E20" s="94">
        <f>E23</f>
        <v>66775.070000000007</v>
      </c>
      <c r="F20" s="120">
        <f t="shared" si="0"/>
        <v>4052324.93</v>
      </c>
    </row>
    <row r="21" spans="1:6" ht="56.25">
      <c r="A21" s="19" t="s">
        <v>115</v>
      </c>
      <c r="B21" s="46" t="s">
        <v>102</v>
      </c>
      <c r="C21" s="21" t="s">
        <v>116</v>
      </c>
      <c r="D21" s="110">
        <f>D20</f>
        <v>4119100</v>
      </c>
      <c r="E21" s="94">
        <f>E23</f>
        <v>66775.070000000007</v>
      </c>
      <c r="F21" s="120">
        <f t="shared" si="0"/>
        <v>4052324.93</v>
      </c>
    </row>
    <row r="22" spans="1:6" ht="22.5">
      <c r="A22" s="19" t="s">
        <v>117</v>
      </c>
      <c r="B22" s="46" t="s">
        <v>102</v>
      </c>
      <c r="C22" s="21" t="s">
        <v>118</v>
      </c>
      <c r="D22" s="110">
        <f>D20</f>
        <v>4119100</v>
      </c>
      <c r="E22" s="94">
        <f>E23</f>
        <v>66775.070000000007</v>
      </c>
      <c r="F22" s="120">
        <f t="shared" si="0"/>
        <v>4052324.93</v>
      </c>
    </row>
    <row r="23" spans="1:6" ht="22.5">
      <c r="A23" s="19" t="s">
        <v>119</v>
      </c>
      <c r="B23" s="46" t="s">
        <v>102</v>
      </c>
      <c r="C23" s="21" t="s">
        <v>120</v>
      </c>
      <c r="D23" s="110">
        <v>2991600</v>
      </c>
      <c r="E23" s="94">
        <v>66775.070000000007</v>
      </c>
      <c r="F23" s="120">
        <f t="shared" si="0"/>
        <v>2924824.93</v>
      </c>
    </row>
    <row r="24" spans="1:6" ht="33.75">
      <c r="A24" s="19" t="s">
        <v>121</v>
      </c>
      <c r="B24" s="46" t="s">
        <v>102</v>
      </c>
      <c r="C24" s="21" t="s">
        <v>122</v>
      </c>
      <c r="D24" s="110">
        <v>226600</v>
      </c>
      <c r="E24" s="94">
        <v>0</v>
      </c>
      <c r="F24" s="120">
        <f t="shared" si="0"/>
        <v>226600</v>
      </c>
    </row>
    <row r="25" spans="1:6" ht="33.75">
      <c r="A25" s="19" t="s">
        <v>123</v>
      </c>
      <c r="B25" s="46" t="s">
        <v>102</v>
      </c>
      <c r="C25" s="21" t="s">
        <v>124</v>
      </c>
      <c r="D25" s="110">
        <v>900900</v>
      </c>
      <c r="E25" s="94">
        <v>0</v>
      </c>
      <c r="F25" s="120">
        <f t="shared" si="0"/>
        <v>900900</v>
      </c>
    </row>
    <row r="26" spans="1:6" ht="67.5">
      <c r="A26" s="48" t="s">
        <v>125</v>
      </c>
      <c r="B26" s="46" t="s">
        <v>102</v>
      </c>
      <c r="C26" s="21" t="s">
        <v>126</v>
      </c>
      <c r="D26" s="110">
        <f>D27</f>
        <v>784000</v>
      </c>
      <c r="E26" s="94">
        <f>E29</f>
        <v>15366.91</v>
      </c>
      <c r="F26" s="120">
        <f t="shared" si="0"/>
        <v>768633.09</v>
      </c>
    </row>
    <row r="27" spans="1:6" ht="22.5">
      <c r="A27" s="19" t="s">
        <v>127</v>
      </c>
      <c r="B27" s="46" t="s">
        <v>102</v>
      </c>
      <c r="C27" s="21" t="s">
        <v>128</v>
      </c>
      <c r="D27" s="110">
        <f>D28</f>
        <v>784000</v>
      </c>
      <c r="E27" s="94">
        <f>E29</f>
        <v>15366.91</v>
      </c>
      <c r="F27" s="120">
        <f t="shared" si="0"/>
        <v>768633.09</v>
      </c>
    </row>
    <row r="28" spans="1:6" ht="22.5">
      <c r="A28" s="19" t="s">
        <v>129</v>
      </c>
      <c r="B28" s="46" t="s">
        <v>102</v>
      </c>
      <c r="C28" s="21" t="s">
        <v>130</v>
      </c>
      <c r="D28" s="110">
        <f>D29+D30</f>
        <v>784000</v>
      </c>
      <c r="E28" s="94">
        <f>E29</f>
        <v>15366.91</v>
      </c>
      <c r="F28" s="120">
        <f t="shared" si="0"/>
        <v>768633.09</v>
      </c>
    </row>
    <row r="29" spans="1:6">
      <c r="A29" s="19" t="s">
        <v>131</v>
      </c>
      <c r="B29" s="46" t="s">
        <v>102</v>
      </c>
      <c r="C29" s="21" t="s">
        <v>132</v>
      </c>
      <c r="D29" s="110">
        <v>783800</v>
      </c>
      <c r="E29" s="94">
        <v>15366.91</v>
      </c>
      <c r="F29" s="120">
        <f t="shared" si="0"/>
        <v>768433.09</v>
      </c>
    </row>
    <row r="30" spans="1:6" ht="22.5">
      <c r="A30" s="19" t="s">
        <v>133</v>
      </c>
      <c r="B30" s="46" t="s">
        <v>102</v>
      </c>
      <c r="C30" s="21" t="s">
        <v>134</v>
      </c>
      <c r="D30" s="110">
        <v>200</v>
      </c>
      <c r="E30" s="94">
        <v>0</v>
      </c>
      <c r="F30" s="120">
        <f t="shared" si="0"/>
        <v>200</v>
      </c>
    </row>
    <row r="31" spans="1:6">
      <c r="A31" s="19" t="s">
        <v>135</v>
      </c>
      <c r="B31" s="46" t="s">
        <v>102</v>
      </c>
      <c r="C31" s="21" t="s">
        <v>136</v>
      </c>
      <c r="D31" s="110">
        <v>200</v>
      </c>
      <c r="E31" s="94">
        <v>0</v>
      </c>
      <c r="F31" s="120">
        <f t="shared" si="0"/>
        <v>200</v>
      </c>
    </row>
    <row r="32" spans="1:6" ht="101.25">
      <c r="A32" s="48" t="s">
        <v>137</v>
      </c>
      <c r="B32" s="46" t="s">
        <v>102</v>
      </c>
      <c r="C32" s="21" t="s">
        <v>138</v>
      </c>
      <c r="D32" s="110">
        <v>200</v>
      </c>
      <c r="E32" s="94">
        <v>0</v>
      </c>
      <c r="F32" s="120">
        <f t="shared" si="0"/>
        <v>200</v>
      </c>
    </row>
    <row r="33" spans="1:6" ht="22.5">
      <c r="A33" s="19" t="s">
        <v>127</v>
      </c>
      <c r="B33" s="46" t="s">
        <v>102</v>
      </c>
      <c r="C33" s="21" t="s">
        <v>139</v>
      </c>
      <c r="D33" s="110">
        <v>200</v>
      </c>
      <c r="E33" s="94">
        <v>0</v>
      </c>
      <c r="F33" s="120">
        <f t="shared" si="0"/>
        <v>200</v>
      </c>
    </row>
    <row r="34" spans="1:6" ht="22.5">
      <c r="A34" s="19" t="s">
        <v>129</v>
      </c>
      <c r="B34" s="46" t="s">
        <v>102</v>
      </c>
      <c r="C34" s="21" t="s">
        <v>140</v>
      </c>
      <c r="D34" s="110">
        <v>200</v>
      </c>
      <c r="E34" s="94">
        <v>0</v>
      </c>
      <c r="F34" s="120">
        <f t="shared" si="0"/>
        <v>200</v>
      </c>
    </row>
    <row r="35" spans="1:6">
      <c r="A35" s="19" t="s">
        <v>131</v>
      </c>
      <c r="B35" s="46" t="s">
        <v>102</v>
      </c>
      <c r="C35" s="21" t="s">
        <v>141</v>
      </c>
      <c r="D35" s="110">
        <v>200</v>
      </c>
      <c r="E35" s="94">
        <v>0</v>
      </c>
      <c r="F35" s="120">
        <f t="shared" si="0"/>
        <v>200</v>
      </c>
    </row>
    <row r="36" spans="1:6">
      <c r="A36" s="19" t="s">
        <v>142</v>
      </c>
      <c r="B36" s="46" t="s">
        <v>102</v>
      </c>
      <c r="C36" s="21" t="s">
        <v>143</v>
      </c>
      <c r="D36" s="111">
        <v>15000</v>
      </c>
      <c r="E36" s="95">
        <v>0</v>
      </c>
      <c r="F36" s="120">
        <f t="shared" si="0"/>
        <v>15000</v>
      </c>
    </row>
    <row r="37" spans="1:6" ht="22.5">
      <c r="A37" s="19" t="s">
        <v>133</v>
      </c>
      <c r="B37" s="46" t="s">
        <v>102</v>
      </c>
      <c r="C37" s="21" t="s">
        <v>144</v>
      </c>
      <c r="D37" s="110">
        <v>15000</v>
      </c>
      <c r="E37" s="94" t="s">
        <v>42</v>
      </c>
      <c r="F37" s="120">
        <f t="shared" si="0"/>
        <v>15000</v>
      </c>
    </row>
    <row r="38" spans="1:6">
      <c r="A38" s="19" t="s">
        <v>145</v>
      </c>
      <c r="B38" s="46" t="s">
        <v>102</v>
      </c>
      <c r="C38" s="21" t="s">
        <v>146</v>
      </c>
      <c r="D38" s="110">
        <v>15000</v>
      </c>
      <c r="E38" s="94" t="s">
        <v>42</v>
      </c>
      <c r="F38" s="120">
        <f t="shared" si="0"/>
        <v>15000</v>
      </c>
    </row>
    <row r="39" spans="1:6" ht="56.25">
      <c r="A39" s="19" t="s">
        <v>147</v>
      </c>
      <c r="B39" s="46" t="s">
        <v>102</v>
      </c>
      <c r="C39" s="21" t="s">
        <v>148</v>
      </c>
      <c r="D39" s="110">
        <v>15000</v>
      </c>
      <c r="E39" s="94" t="s">
        <v>42</v>
      </c>
      <c r="F39" s="120">
        <f t="shared" si="0"/>
        <v>15000</v>
      </c>
    </row>
    <row r="40" spans="1:6">
      <c r="A40" s="19" t="s">
        <v>149</v>
      </c>
      <c r="B40" s="46" t="s">
        <v>102</v>
      </c>
      <c r="C40" s="21" t="s">
        <v>150</v>
      </c>
      <c r="D40" s="110">
        <v>15000</v>
      </c>
      <c r="E40" s="94" t="s">
        <v>42</v>
      </c>
      <c r="F40" s="120">
        <f t="shared" si="0"/>
        <v>15000</v>
      </c>
    </row>
    <row r="41" spans="1:6">
      <c r="A41" s="19" t="s">
        <v>151</v>
      </c>
      <c r="B41" s="46" t="s">
        <v>102</v>
      </c>
      <c r="C41" s="21" t="s">
        <v>152</v>
      </c>
      <c r="D41" s="110">
        <v>15000</v>
      </c>
      <c r="E41" s="94" t="s">
        <v>42</v>
      </c>
      <c r="F41" s="120">
        <f t="shared" si="0"/>
        <v>15000</v>
      </c>
    </row>
    <row r="42" spans="1:6">
      <c r="A42" s="19" t="s">
        <v>153</v>
      </c>
      <c r="B42" s="46" t="s">
        <v>102</v>
      </c>
      <c r="C42" s="21" t="s">
        <v>154</v>
      </c>
      <c r="D42" s="111">
        <f>D72+D66+D62+D58+D52+D50+D49+D48</f>
        <v>183500</v>
      </c>
      <c r="E42" s="95">
        <v>0</v>
      </c>
      <c r="F42" s="120">
        <f t="shared" si="0"/>
        <v>183500</v>
      </c>
    </row>
    <row r="43" spans="1:6" ht="22.5">
      <c r="A43" s="19" t="s">
        <v>109</v>
      </c>
      <c r="B43" s="46" t="s">
        <v>102</v>
      </c>
      <c r="C43" s="21" t="s">
        <v>155</v>
      </c>
      <c r="D43" s="110">
        <f>D50+D49+D48</f>
        <v>37600</v>
      </c>
      <c r="E43" s="94">
        <f>E49+E48</f>
        <v>0</v>
      </c>
      <c r="F43" s="120">
        <f t="shared" si="0"/>
        <v>37600</v>
      </c>
    </row>
    <row r="44" spans="1:6" ht="22.5">
      <c r="A44" s="19" t="s">
        <v>111</v>
      </c>
      <c r="B44" s="46" t="s">
        <v>102</v>
      </c>
      <c r="C44" s="21" t="s">
        <v>156</v>
      </c>
      <c r="D44" s="110">
        <f>D50+D49+D48</f>
        <v>37600</v>
      </c>
      <c r="E44" s="94">
        <f>E49+E48</f>
        <v>0</v>
      </c>
      <c r="F44" s="120">
        <f t="shared" si="0"/>
        <v>37600</v>
      </c>
    </row>
    <row r="45" spans="1:6" ht="56.25">
      <c r="A45" s="19" t="s">
        <v>157</v>
      </c>
      <c r="B45" s="46" t="s">
        <v>102</v>
      </c>
      <c r="C45" s="21" t="s">
        <v>158</v>
      </c>
      <c r="D45" s="110">
        <f>D50+D49+D48</f>
        <v>37600</v>
      </c>
      <c r="E45" s="94">
        <f>E46</f>
        <v>0</v>
      </c>
      <c r="F45" s="120">
        <f t="shared" si="0"/>
        <v>37600</v>
      </c>
    </row>
    <row r="46" spans="1:6">
      <c r="A46" s="19" t="s">
        <v>149</v>
      </c>
      <c r="B46" s="46" t="s">
        <v>102</v>
      </c>
      <c r="C46" s="21" t="s">
        <v>159</v>
      </c>
      <c r="D46" s="110">
        <f>D50+D49+D48</f>
        <v>37600</v>
      </c>
      <c r="E46" s="94">
        <f>E47</f>
        <v>0</v>
      </c>
      <c r="F46" s="120">
        <f t="shared" si="0"/>
        <v>37600</v>
      </c>
    </row>
    <row r="47" spans="1:6">
      <c r="A47" s="19" t="s">
        <v>160</v>
      </c>
      <c r="B47" s="46" t="s">
        <v>102</v>
      </c>
      <c r="C47" s="21" t="s">
        <v>161</v>
      </c>
      <c r="D47" s="110">
        <f>D50+D49+D48</f>
        <v>37600</v>
      </c>
      <c r="E47" s="94">
        <f>E49+E48</f>
        <v>0</v>
      </c>
      <c r="F47" s="120">
        <f t="shared" ref="F47:F82" si="1">IF(OR(D47="-",IF(E47="-",0,E47)&gt;=IF(D47="-",0,D47)),"-",IF(D47="-",0,D47)-IF(E47="-",0,E47))</f>
        <v>37600</v>
      </c>
    </row>
    <row r="48" spans="1:6" ht="22.5">
      <c r="A48" s="19" t="s">
        <v>162</v>
      </c>
      <c r="B48" s="46" t="s">
        <v>102</v>
      </c>
      <c r="C48" s="21" t="s">
        <v>163</v>
      </c>
      <c r="D48" s="110">
        <v>34700</v>
      </c>
      <c r="E48" s="94">
        <v>0</v>
      </c>
      <c r="F48" s="120">
        <f t="shared" si="1"/>
        <v>34700</v>
      </c>
    </row>
    <row r="49" spans="1:6">
      <c r="A49" s="19" t="s">
        <v>164</v>
      </c>
      <c r="B49" s="46" t="s">
        <v>102</v>
      </c>
      <c r="C49" s="21" t="s">
        <v>165</v>
      </c>
      <c r="D49" s="110">
        <v>1600</v>
      </c>
      <c r="E49" s="94">
        <v>0</v>
      </c>
      <c r="F49" s="120">
        <f t="shared" si="1"/>
        <v>1600</v>
      </c>
    </row>
    <row r="50" spans="1:6">
      <c r="A50" s="19" t="s">
        <v>166</v>
      </c>
      <c r="B50" s="46" t="s">
        <v>102</v>
      </c>
      <c r="C50" s="21" t="s">
        <v>167</v>
      </c>
      <c r="D50" s="110">
        <v>1300</v>
      </c>
      <c r="E50" s="94" t="s">
        <v>42</v>
      </c>
      <c r="F50" s="120">
        <f t="shared" si="1"/>
        <v>1300</v>
      </c>
    </row>
    <row r="51" spans="1:6" ht="22.5">
      <c r="A51" s="19" t="s">
        <v>168</v>
      </c>
      <c r="B51" s="46" t="s">
        <v>102</v>
      </c>
      <c r="C51" s="21" t="s">
        <v>169</v>
      </c>
      <c r="D51" s="110">
        <v>117000</v>
      </c>
      <c r="E51" s="94">
        <v>0</v>
      </c>
      <c r="F51" s="120">
        <f t="shared" si="1"/>
        <v>117000</v>
      </c>
    </row>
    <row r="52" spans="1:6" ht="56.25">
      <c r="A52" s="19" t="s">
        <v>170</v>
      </c>
      <c r="B52" s="46" t="s">
        <v>102</v>
      </c>
      <c r="C52" s="21" t="s">
        <v>171</v>
      </c>
      <c r="D52" s="110">
        <v>20000</v>
      </c>
      <c r="E52" s="94">
        <v>0</v>
      </c>
      <c r="F52" s="120">
        <f t="shared" si="1"/>
        <v>20000</v>
      </c>
    </row>
    <row r="53" spans="1:6" ht="90" customHeight="1">
      <c r="A53" s="48" t="s">
        <v>172</v>
      </c>
      <c r="B53" s="46" t="s">
        <v>102</v>
      </c>
      <c r="C53" s="21" t="s">
        <v>173</v>
      </c>
      <c r="D53" s="110">
        <v>20000</v>
      </c>
      <c r="E53" s="94">
        <v>0</v>
      </c>
      <c r="F53" s="120">
        <f t="shared" si="1"/>
        <v>20000</v>
      </c>
    </row>
    <row r="54" spans="1:6">
      <c r="A54" s="19" t="s">
        <v>149</v>
      </c>
      <c r="B54" s="46" t="s">
        <v>102</v>
      </c>
      <c r="C54" s="21" t="s">
        <v>174</v>
      </c>
      <c r="D54" s="110">
        <v>20000</v>
      </c>
      <c r="E54" s="94">
        <v>0</v>
      </c>
      <c r="F54" s="120">
        <f t="shared" si="1"/>
        <v>20000</v>
      </c>
    </row>
    <row r="55" spans="1:6">
      <c r="A55" s="19" t="s">
        <v>160</v>
      </c>
      <c r="B55" s="46" t="s">
        <v>102</v>
      </c>
      <c r="C55" s="21" t="s">
        <v>175</v>
      </c>
      <c r="D55" s="110">
        <v>20000</v>
      </c>
      <c r="E55" s="94">
        <v>0</v>
      </c>
      <c r="F55" s="120">
        <f t="shared" si="1"/>
        <v>20000</v>
      </c>
    </row>
    <row r="56" spans="1:6">
      <c r="A56" s="19" t="s">
        <v>166</v>
      </c>
      <c r="B56" s="46" t="s">
        <v>102</v>
      </c>
      <c r="C56" s="21" t="s">
        <v>176</v>
      </c>
      <c r="D56" s="110">
        <v>20000</v>
      </c>
      <c r="E56" s="94">
        <v>0</v>
      </c>
      <c r="F56" s="120">
        <f t="shared" si="1"/>
        <v>20000</v>
      </c>
    </row>
    <row r="57" spans="1:6" ht="33.75">
      <c r="A57" s="19" t="s">
        <v>177</v>
      </c>
      <c r="B57" s="46" t="s">
        <v>102</v>
      </c>
      <c r="C57" s="21" t="s">
        <v>178</v>
      </c>
      <c r="D57" s="110">
        <f>D58+D62</f>
        <v>97000</v>
      </c>
      <c r="E57" s="94">
        <v>0</v>
      </c>
      <c r="F57" s="120">
        <f t="shared" si="1"/>
        <v>97000</v>
      </c>
    </row>
    <row r="58" spans="1:6" ht="90">
      <c r="A58" s="48" t="s">
        <v>179</v>
      </c>
      <c r="B58" s="46" t="s">
        <v>102</v>
      </c>
      <c r="C58" s="21" t="s">
        <v>180</v>
      </c>
      <c r="D58" s="110">
        <v>81400</v>
      </c>
      <c r="E58" s="94">
        <f>E59</f>
        <v>0</v>
      </c>
      <c r="F58" s="120">
        <f t="shared" si="1"/>
        <v>81400</v>
      </c>
    </row>
    <row r="59" spans="1:6" ht="22.5">
      <c r="A59" s="19" t="s">
        <v>127</v>
      </c>
      <c r="B59" s="46" t="s">
        <v>102</v>
      </c>
      <c r="C59" s="21" t="s">
        <v>181</v>
      </c>
      <c r="D59" s="110">
        <v>81400</v>
      </c>
      <c r="E59" s="94">
        <f>E60</f>
        <v>0</v>
      </c>
      <c r="F59" s="120">
        <f t="shared" si="1"/>
        <v>81400</v>
      </c>
    </row>
    <row r="60" spans="1:6" ht="22.5">
      <c r="A60" s="19" t="s">
        <v>129</v>
      </c>
      <c r="B60" s="46" t="s">
        <v>102</v>
      </c>
      <c r="C60" s="21" t="s">
        <v>182</v>
      </c>
      <c r="D60" s="110">
        <v>81400</v>
      </c>
      <c r="E60" s="94">
        <v>0</v>
      </c>
      <c r="F60" s="120">
        <f t="shared" si="1"/>
        <v>81400</v>
      </c>
    </row>
    <row r="61" spans="1:6">
      <c r="A61" s="19" t="s">
        <v>131</v>
      </c>
      <c r="B61" s="46" t="s">
        <v>102</v>
      </c>
      <c r="C61" s="21" t="s">
        <v>183</v>
      </c>
      <c r="D61" s="110">
        <v>81400</v>
      </c>
      <c r="E61" s="94">
        <v>0</v>
      </c>
      <c r="F61" s="120">
        <f t="shared" si="1"/>
        <v>81400</v>
      </c>
    </row>
    <row r="62" spans="1:6" ht="90">
      <c r="A62" s="48" t="s">
        <v>184</v>
      </c>
      <c r="B62" s="46" t="s">
        <v>102</v>
      </c>
      <c r="C62" s="21" t="s">
        <v>185</v>
      </c>
      <c r="D62" s="110">
        <v>15600</v>
      </c>
      <c r="E62" s="94">
        <v>0</v>
      </c>
      <c r="F62" s="120">
        <f t="shared" si="1"/>
        <v>15600</v>
      </c>
    </row>
    <row r="63" spans="1:6" ht="22.5">
      <c r="A63" s="19" t="s">
        <v>127</v>
      </c>
      <c r="B63" s="46" t="s">
        <v>102</v>
      </c>
      <c r="C63" s="21" t="s">
        <v>186</v>
      </c>
      <c r="D63" s="110">
        <v>15600</v>
      </c>
      <c r="E63" s="94">
        <v>0</v>
      </c>
      <c r="F63" s="120">
        <f t="shared" si="1"/>
        <v>15600</v>
      </c>
    </row>
    <row r="64" spans="1:6" ht="22.5">
      <c r="A64" s="19" t="s">
        <v>129</v>
      </c>
      <c r="B64" s="46" t="s">
        <v>102</v>
      </c>
      <c r="C64" s="21" t="s">
        <v>187</v>
      </c>
      <c r="D64" s="110">
        <v>15600</v>
      </c>
      <c r="E64" s="94">
        <v>0</v>
      </c>
      <c r="F64" s="120">
        <f t="shared" si="1"/>
        <v>15600</v>
      </c>
    </row>
    <row r="65" spans="1:6">
      <c r="A65" s="19" t="s">
        <v>131</v>
      </c>
      <c r="B65" s="46" t="s">
        <v>102</v>
      </c>
      <c r="C65" s="21" t="s">
        <v>188</v>
      </c>
      <c r="D65" s="110">
        <v>15600</v>
      </c>
      <c r="E65" s="94">
        <v>0</v>
      </c>
      <c r="F65" s="120">
        <f t="shared" si="1"/>
        <v>15600</v>
      </c>
    </row>
    <row r="66" spans="1:6" ht="45">
      <c r="A66" s="19" t="s">
        <v>189</v>
      </c>
      <c r="B66" s="46" t="s">
        <v>102</v>
      </c>
      <c r="C66" s="21" t="s">
        <v>190</v>
      </c>
      <c r="D66" s="110">
        <v>3000</v>
      </c>
      <c r="E66" s="94">
        <f>E70</f>
        <v>0</v>
      </c>
      <c r="F66" s="120">
        <f t="shared" si="1"/>
        <v>3000</v>
      </c>
    </row>
    <row r="67" spans="1:6">
      <c r="A67" s="19" t="s">
        <v>191</v>
      </c>
      <c r="B67" s="46" t="s">
        <v>102</v>
      </c>
      <c r="C67" s="21" t="s">
        <v>192</v>
      </c>
      <c r="D67" s="110">
        <v>3000</v>
      </c>
      <c r="E67" s="94">
        <f>E70</f>
        <v>0</v>
      </c>
      <c r="F67" s="120">
        <f t="shared" si="1"/>
        <v>3000</v>
      </c>
    </row>
    <row r="68" spans="1:6" ht="101.25">
      <c r="A68" s="48" t="s">
        <v>193</v>
      </c>
      <c r="B68" s="46" t="s">
        <v>102</v>
      </c>
      <c r="C68" s="21" t="s">
        <v>194</v>
      </c>
      <c r="D68" s="110">
        <v>3000</v>
      </c>
      <c r="E68" s="94">
        <f>E70</f>
        <v>0</v>
      </c>
      <c r="F68" s="120">
        <f t="shared" si="1"/>
        <v>3000</v>
      </c>
    </row>
    <row r="69" spans="1:6" ht="22.5">
      <c r="A69" s="19" t="s">
        <v>127</v>
      </c>
      <c r="B69" s="46" t="s">
        <v>102</v>
      </c>
      <c r="C69" s="21" t="s">
        <v>195</v>
      </c>
      <c r="D69" s="110">
        <v>3000</v>
      </c>
      <c r="E69" s="94">
        <v>0</v>
      </c>
      <c r="F69" s="120">
        <f t="shared" si="1"/>
        <v>3000</v>
      </c>
    </row>
    <row r="70" spans="1:6" ht="22.5">
      <c r="A70" s="19" t="s">
        <v>129</v>
      </c>
      <c r="B70" s="46" t="s">
        <v>102</v>
      </c>
      <c r="C70" s="21" t="s">
        <v>196</v>
      </c>
      <c r="D70" s="110">
        <v>3000</v>
      </c>
      <c r="E70" s="94">
        <v>0</v>
      </c>
      <c r="F70" s="120">
        <f t="shared" si="1"/>
        <v>3000</v>
      </c>
    </row>
    <row r="71" spans="1:6">
      <c r="A71" s="19" t="s">
        <v>131</v>
      </c>
      <c r="B71" s="46" t="s">
        <v>102</v>
      </c>
      <c r="C71" s="21" t="s">
        <v>197</v>
      </c>
      <c r="D71" s="110">
        <v>3000</v>
      </c>
      <c r="E71" s="94">
        <v>0</v>
      </c>
      <c r="F71" s="120">
        <f t="shared" si="1"/>
        <v>3000</v>
      </c>
    </row>
    <row r="72" spans="1:6" ht="22.5">
      <c r="A72" s="19" t="s">
        <v>133</v>
      </c>
      <c r="B72" s="46" t="s">
        <v>102</v>
      </c>
      <c r="C72" s="21" t="s">
        <v>198</v>
      </c>
      <c r="D72" s="110">
        <f>D73</f>
        <v>25900</v>
      </c>
      <c r="E72" s="94">
        <v>0</v>
      </c>
      <c r="F72" s="120">
        <f t="shared" si="1"/>
        <v>25900</v>
      </c>
    </row>
    <row r="73" spans="1:6" ht="12" customHeight="1">
      <c r="A73" s="19" t="s">
        <v>135</v>
      </c>
      <c r="B73" s="46" t="s">
        <v>102</v>
      </c>
      <c r="C73" s="21" t="s">
        <v>199</v>
      </c>
      <c r="D73" s="110">
        <v>25900</v>
      </c>
      <c r="E73" s="94">
        <v>0</v>
      </c>
      <c r="F73" s="120">
        <f t="shared" si="1"/>
        <v>25900</v>
      </c>
    </row>
    <row r="74" spans="1:6" ht="67.5" hidden="1">
      <c r="A74" s="48" t="s">
        <v>200</v>
      </c>
      <c r="B74" s="89" t="s">
        <v>102</v>
      </c>
      <c r="C74" s="21" t="s">
        <v>201</v>
      </c>
      <c r="D74" s="110"/>
      <c r="E74" s="94" t="s">
        <v>42</v>
      </c>
      <c r="F74" s="120" t="str">
        <f t="shared" ref="F74:F77" si="2">IF(OR(D74="-",IF(E74="-",0,E74)&gt;=IF(D74="-",0,D74)),"-",IF(D74="-",0,D74)-IF(E74="-",0,E74))</f>
        <v>-</v>
      </c>
    </row>
    <row r="75" spans="1:6" ht="22.5" hidden="1">
      <c r="A75" s="19" t="s">
        <v>127</v>
      </c>
      <c r="B75" s="46" t="s">
        <v>102</v>
      </c>
      <c r="C75" s="21" t="s">
        <v>202</v>
      </c>
      <c r="D75" s="110"/>
      <c r="E75" s="94" t="s">
        <v>42</v>
      </c>
      <c r="F75" s="120" t="str">
        <f t="shared" si="2"/>
        <v>-</v>
      </c>
    </row>
    <row r="76" spans="1:6" ht="22.5" hidden="1">
      <c r="A76" s="19" t="s">
        <v>129</v>
      </c>
      <c r="B76" s="46" t="s">
        <v>102</v>
      </c>
      <c r="C76" s="21" t="s">
        <v>203</v>
      </c>
      <c r="D76" s="110"/>
      <c r="E76" s="94" t="s">
        <v>42</v>
      </c>
      <c r="F76" s="120" t="str">
        <f t="shared" si="2"/>
        <v>-</v>
      </c>
    </row>
    <row r="77" spans="1:6" hidden="1">
      <c r="A77" s="19" t="s">
        <v>131</v>
      </c>
      <c r="B77" s="46" t="s">
        <v>102</v>
      </c>
      <c r="C77" s="21" t="s">
        <v>204</v>
      </c>
      <c r="D77" s="110"/>
      <c r="E77" s="94" t="s">
        <v>42</v>
      </c>
      <c r="F77" s="120" t="str">
        <f t="shared" si="2"/>
        <v>-</v>
      </c>
    </row>
    <row r="78" spans="1:6" ht="45" hidden="1">
      <c r="A78" s="19" t="s">
        <v>452</v>
      </c>
      <c r="B78" s="46" t="s">
        <v>102</v>
      </c>
      <c r="C78" s="21" t="s">
        <v>453</v>
      </c>
      <c r="D78" s="110">
        <v>0</v>
      </c>
      <c r="E78" s="94">
        <f>E81</f>
        <v>0</v>
      </c>
      <c r="F78" s="120" t="str">
        <f t="shared" si="1"/>
        <v>-</v>
      </c>
    </row>
    <row r="79" spans="1:6" hidden="1">
      <c r="A79" s="19" t="s">
        <v>149</v>
      </c>
      <c r="B79" s="46" t="s">
        <v>102</v>
      </c>
      <c r="C79" s="21" t="s">
        <v>454</v>
      </c>
      <c r="D79" s="110">
        <f>D81</f>
        <v>0</v>
      </c>
      <c r="E79" s="94">
        <f>E81</f>
        <v>0</v>
      </c>
      <c r="F79" s="120" t="str">
        <f t="shared" si="1"/>
        <v>-</v>
      </c>
    </row>
    <row r="80" spans="1:6" hidden="1">
      <c r="A80" s="19" t="s">
        <v>160</v>
      </c>
      <c r="B80" s="46" t="s">
        <v>102</v>
      </c>
      <c r="C80" s="21" t="s">
        <v>455</v>
      </c>
      <c r="D80" s="110">
        <f>D81</f>
        <v>0</v>
      </c>
      <c r="E80" s="94">
        <f>E81</f>
        <v>0</v>
      </c>
      <c r="F80" s="120" t="str">
        <f t="shared" si="1"/>
        <v>-</v>
      </c>
    </row>
    <row r="81" spans="1:6" hidden="1">
      <c r="A81" s="19" t="s">
        <v>166</v>
      </c>
      <c r="B81" s="46" t="s">
        <v>102</v>
      </c>
      <c r="C81" s="21" t="s">
        <v>456</v>
      </c>
      <c r="D81" s="110">
        <v>0</v>
      </c>
      <c r="E81" s="94">
        <v>0</v>
      </c>
      <c r="F81" s="120" t="str">
        <f t="shared" si="1"/>
        <v>-</v>
      </c>
    </row>
    <row r="82" spans="1:6">
      <c r="A82" s="38" t="s">
        <v>205</v>
      </c>
      <c r="B82" s="39" t="s">
        <v>102</v>
      </c>
      <c r="C82" s="40" t="s">
        <v>206</v>
      </c>
      <c r="D82" s="108">
        <f>D90+D89</f>
        <v>203500</v>
      </c>
      <c r="E82" s="100">
        <f>E90+E89</f>
        <v>0</v>
      </c>
      <c r="F82" s="118">
        <f t="shared" si="1"/>
        <v>203500</v>
      </c>
    </row>
    <row r="83" spans="1:6">
      <c r="A83" s="19" t="s">
        <v>207</v>
      </c>
      <c r="B83" s="46" t="s">
        <v>102</v>
      </c>
      <c r="C83" s="21" t="s">
        <v>208</v>
      </c>
      <c r="D83" s="110">
        <f>D90+D89</f>
        <v>203500</v>
      </c>
      <c r="E83" s="94">
        <f>E89</f>
        <v>0</v>
      </c>
      <c r="F83" s="120">
        <f t="shared" ref="F83:F114" si="3">IF(OR(D83="-",IF(E83="-",0,E83)&gt;=IF(D83="-",0,D83)),"-",IF(D83="-",0,D83)-IF(E83="-",0,E83))</f>
        <v>203500</v>
      </c>
    </row>
    <row r="84" spans="1:6" ht="22.5">
      <c r="A84" s="19" t="s">
        <v>133</v>
      </c>
      <c r="B84" s="46" t="s">
        <v>102</v>
      </c>
      <c r="C84" s="21" t="s">
        <v>209</v>
      </c>
      <c r="D84" s="110">
        <f>D86</f>
        <v>156300</v>
      </c>
      <c r="E84" s="94">
        <f>E89</f>
        <v>0</v>
      </c>
      <c r="F84" s="120">
        <f t="shared" si="3"/>
        <v>156300</v>
      </c>
    </row>
    <row r="85" spans="1:6">
      <c r="A85" s="19" t="s">
        <v>135</v>
      </c>
      <c r="B85" s="46" t="s">
        <v>102</v>
      </c>
      <c r="C85" s="21" t="s">
        <v>210</v>
      </c>
      <c r="D85" s="110">
        <f>D89</f>
        <v>156300</v>
      </c>
      <c r="E85" s="94">
        <f>E89</f>
        <v>0</v>
      </c>
      <c r="F85" s="120">
        <f t="shared" si="3"/>
        <v>156300</v>
      </c>
    </row>
    <row r="86" spans="1:6" ht="56.25">
      <c r="A86" s="19" t="s">
        <v>211</v>
      </c>
      <c r="B86" s="46" t="s">
        <v>102</v>
      </c>
      <c r="C86" s="21" t="s">
        <v>212</v>
      </c>
      <c r="D86" s="110">
        <f>D89</f>
        <v>156300</v>
      </c>
      <c r="E86" s="94">
        <f>E89</f>
        <v>0</v>
      </c>
      <c r="F86" s="120">
        <f t="shared" si="3"/>
        <v>156300</v>
      </c>
    </row>
    <row r="87" spans="1:6" ht="56.25">
      <c r="A87" s="19" t="s">
        <v>115</v>
      </c>
      <c r="B87" s="46" t="s">
        <v>102</v>
      </c>
      <c r="C87" s="21" t="s">
        <v>213</v>
      </c>
      <c r="D87" s="110">
        <f>D89</f>
        <v>156300</v>
      </c>
      <c r="E87" s="94">
        <f>E89</f>
        <v>0</v>
      </c>
      <c r="F87" s="120">
        <f t="shared" si="3"/>
        <v>156300</v>
      </c>
    </row>
    <row r="88" spans="1:6" ht="22.5">
      <c r="A88" s="19" t="s">
        <v>117</v>
      </c>
      <c r="B88" s="46" t="s">
        <v>102</v>
      </c>
      <c r="C88" s="21" t="s">
        <v>214</v>
      </c>
      <c r="D88" s="110">
        <f>D89</f>
        <v>156300</v>
      </c>
      <c r="E88" s="94">
        <f>E89</f>
        <v>0</v>
      </c>
      <c r="F88" s="120">
        <f t="shared" si="3"/>
        <v>156300</v>
      </c>
    </row>
    <row r="89" spans="1:6" ht="22.5">
      <c r="A89" s="19" t="s">
        <v>119</v>
      </c>
      <c r="B89" s="46" t="s">
        <v>102</v>
      </c>
      <c r="C89" s="21" t="s">
        <v>215</v>
      </c>
      <c r="D89" s="110">
        <v>156300</v>
      </c>
      <c r="E89" s="94">
        <v>0</v>
      </c>
      <c r="F89" s="120">
        <f t="shared" si="3"/>
        <v>156300</v>
      </c>
    </row>
    <row r="90" spans="1:6" ht="33.75">
      <c r="A90" s="19" t="s">
        <v>123</v>
      </c>
      <c r="B90" s="46" t="s">
        <v>102</v>
      </c>
      <c r="C90" s="21" t="s">
        <v>216</v>
      </c>
      <c r="D90" s="110">
        <v>47200</v>
      </c>
      <c r="E90" s="94">
        <v>0</v>
      </c>
      <c r="F90" s="120">
        <f t="shared" si="3"/>
        <v>47200</v>
      </c>
    </row>
    <row r="91" spans="1:6" ht="22.5">
      <c r="A91" s="38" t="s">
        <v>217</v>
      </c>
      <c r="B91" s="39" t="s">
        <v>102</v>
      </c>
      <c r="C91" s="40" t="s">
        <v>218</v>
      </c>
      <c r="D91" s="108">
        <f>D105+D98</f>
        <v>24900</v>
      </c>
      <c r="E91" s="100">
        <v>0</v>
      </c>
      <c r="F91" s="118">
        <f t="shared" si="3"/>
        <v>24900</v>
      </c>
    </row>
    <row r="92" spans="1:6" ht="33.75">
      <c r="A92" s="19" t="s">
        <v>219</v>
      </c>
      <c r="B92" s="46" t="s">
        <v>102</v>
      </c>
      <c r="C92" s="21" t="s">
        <v>220</v>
      </c>
      <c r="D92" s="110">
        <v>5200</v>
      </c>
      <c r="E92" s="94">
        <v>0</v>
      </c>
      <c r="F92" s="120">
        <f t="shared" si="3"/>
        <v>5200</v>
      </c>
    </row>
    <row r="93" spans="1:6" ht="45">
      <c r="A93" s="19" t="s">
        <v>189</v>
      </c>
      <c r="B93" s="46" t="s">
        <v>102</v>
      </c>
      <c r="C93" s="21" t="s">
        <v>221</v>
      </c>
      <c r="D93" s="110">
        <v>5200</v>
      </c>
      <c r="E93" s="94">
        <v>4900</v>
      </c>
      <c r="F93" s="120">
        <f t="shared" si="3"/>
        <v>300</v>
      </c>
    </row>
    <row r="94" spans="1:6" ht="22.5">
      <c r="A94" s="19" t="s">
        <v>222</v>
      </c>
      <c r="B94" s="46" t="s">
        <v>102</v>
      </c>
      <c r="C94" s="21" t="s">
        <v>223</v>
      </c>
      <c r="D94" s="110">
        <v>5200</v>
      </c>
      <c r="E94" s="94">
        <v>0</v>
      </c>
      <c r="F94" s="120">
        <f t="shared" si="3"/>
        <v>5200</v>
      </c>
    </row>
    <row r="95" spans="1:6" ht="78.75">
      <c r="A95" s="48" t="s">
        <v>224</v>
      </c>
      <c r="B95" s="46" t="s">
        <v>102</v>
      </c>
      <c r="C95" s="21" t="s">
        <v>225</v>
      </c>
      <c r="D95" s="110">
        <v>5200</v>
      </c>
      <c r="E95" s="94">
        <v>0</v>
      </c>
      <c r="F95" s="120">
        <f t="shared" si="3"/>
        <v>5200</v>
      </c>
    </row>
    <row r="96" spans="1:6" ht="22.5">
      <c r="A96" s="19" t="s">
        <v>127</v>
      </c>
      <c r="B96" s="46" t="s">
        <v>102</v>
      </c>
      <c r="C96" s="21" t="s">
        <v>226</v>
      </c>
      <c r="D96" s="110">
        <v>5200</v>
      </c>
      <c r="E96" s="94">
        <v>0</v>
      </c>
      <c r="F96" s="120">
        <f t="shared" si="3"/>
        <v>5200</v>
      </c>
    </row>
    <row r="97" spans="1:6" ht="22.5">
      <c r="A97" s="19" t="s">
        <v>129</v>
      </c>
      <c r="B97" s="46" t="s">
        <v>102</v>
      </c>
      <c r="C97" s="21" t="s">
        <v>227</v>
      </c>
      <c r="D97" s="110">
        <v>5200</v>
      </c>
      <c r="E97" s="94">
        <v>0</v>
      </c>
      <c r="F97" s="120">
        <f t="shared" si="3"/>
        <v>5200</v>
      </c>
    </row>
    <row r="98" spans="1:6">
      <c r="A98" s="19" t="s">
        <v>131</v>
      </c>
      <c r="B98" s="46" t="s">
        <v>102</v>
      </c>
      <c r="C98" s="21" t="s">
        <v>228</v>
      </c>
      <c r="D98" s="110">
        <v>5200</v>
      </c>
      <c r="E98" s="94">
        <v>0</v>
      </c>
      <c r="F98" s="120">
        <f t="shared" si="3"/>
        <v>5200</v>
      </c>
    </row>
    <row r="99" spans="1:6">
      <c r="A99" s="19" t="s">
        <v>229</v>
      </c>
      <c r="B99" s="46" t="s">
        <v>102</v>
      </c>
      <c r="C99" s="21" t="s">
        <v>230</v>
      </c>
      <c r="D99" s="110">
        <v>19700</v>
      </c>
      <c r="E99" s="94">
        <f t="shared" ref="E99:E104" si="4">E100</f>
        <v>0</v>
      </c>
      <c r="F99" s="120">
        <f t="shared" si="3"/>
        <v>19700</v>
      </c>
    </row>
    <row r="100" spans="1:6" ht="45">
      <c r="A100" s="19" t="s">
        <v>189</v>
      </c>
      <c r="B100" s="46" t="s">
        <v>102</v>
      </c>
      <c r="C100" s="21" t="s">
        <v>231</v>
      </c>
      <c r="D100" s="110">
        <v>19700</v>
      </c>
      <c r="E100" s="94">
        <f t="shared" si="4"/>
        <v>0</v>
      </c>
      <c r="F100" s="120">
        <f t="shared" si="3"/>
        <v>19700</v>
      </c>
    </row>
    <row r="101" spans="1:6">
      <c r="A101" s="19" t="s">
        <v>232</v>
      </c>
      <c r="B101" s="46" t="s">
        <v>102</v>
      </c>
      <c r="C101" s="21" t="s">
        <v>233</v>
      </c>
      <c r="D101" s="110">
        <v>19700</v>
      </c>
      <c r="E101" s="94">
        <f t="shared" si="4"/>
        <v>0</v>
      </c>
      <c r="F101" s="120">
        <f t="shared" si="3"/>
        <v>19700</v>
      </c>
    </row>
    <row r="102" spans="1:6" ht="78.75">
      <c r="A102" s="48" t="s">
        <v>234</v>
      </c>
      <c r="B102" s="46" t="s">
        <v>102</v>
      </c>
      <c r="C102" s="21" t="s">
        <v>235</v>
      </c>
      <c r="D102" s="110">
        <v>19700</v>
      </c>
      <c r="E102" s="94">
        <f t="shared" si="4"/>
        <v>0</v>
      </c>
      <c r="F102" s="120">
        <f t="shared" si="3"/>
        <v>19700</v>
      </c>
    </row>
    <row r="103" spans="1:6" ht="22.5">
      <c r="A103" s="19" t="s">
        <v>127</v>
      </c>
      <c r="B103" s="46" t="s">
        <v>102</v>
      </c>
      <c r="C103" s="21" t="s">
        <v>236</v>
      </c>
      <c r="D103" s="110">
        <v>19700</v>
      </c>
      <c r="E103" s="94">
        <f t="shared" si="4"/>
        <v>0</v>
      </c>
      <c r="F103" s="120">
        <f t="shared" si="3"/>
        <v>19700</v>
      </c>
    </row>
    <row r="104" spans="1:6" ht="22.5">
      <c r="A104" s="19" t="s">
        <v>129</v>
      </c>
      <c r="B104" s="46" t="s">
        <v>102</v>
      </c>
      <c r="C104" s="21" t="s">
        <v>237</v>
      </c>
      <c r="D104" s="110">
        <v>19700</v>
      </c>
      <c r="E104" s="94">
        <f t="shared" si="4"/>
        <v>0</v>
      </c>
      <c r="F104" s="120">
        <f t="shared" si="3"/>
        <v>19700</v>
      </c>
    </row>
    <row r="105" spans="1:6">
      <c r="A105" s="19" t="s">
        <v>131</v>
      </c>
      <c r="B105" s="46" t="s">
        <v>102</v>
      </c>
      <c r="C105" s="21" t="s">
        <v>238</v>
      </c>
      <c r="D105" s="110">
        <v>19700</v>
      </c>
      <c r="E105" s="94">
        <v>0</v>
      </c>
      <c r="F105" s="120">
        <f t="shared" si="3"/>
        <v>19700</v>
      </c>
    </row>
    <row r="106" spans="1:6">
      <c r="A106" s="38" t="s">
        <v>239</v>
      </c>
      <c r="B106" s="39" t="s">
        <v>102</v>
      </c>
      <c r="C106" s="40" t="s">
        <v>240</v>
      </c>
      <c r="D106" s="108">
        <f>D118+D113</f>
        <v>467200</v>
      </c>
      <c r="E106" s="100">
        <f>E107+E118</f>
        <v>0</v>
      </c>
      <c r="F106" s="118">
        <f t="shared" si="3"/>
        <v>467200</v>
      </c>
    </row>
    <row r="107" spans="1:6">
      <c r="A107" s="19" t="s">
        <v>241</v>
      </c>
      <c r="B107" s="46" t="s">
        <v>102</v>
      </c>
      <c r="C107" s="21" t="s">
        <v>242</v>
      </c>
      <c r="D107" s="110">
        <f>D108</f>
        <v>397200</v>
      </c>
      <c r="E107" s="94">
        <f>E109</f>
        <v>0</v>
      </c>
      <c r="F107" s="120">
        <f t="shared" si="3"/>
        <v>397200</v>
      </c>
    </row>
    <row r="108" spans="1:6" ht="22.5">
      <c r="A108" s="19" t="s">
        <v>243</v>
      </c>
      <c r="B108" s="46" t="s">
        <v>102</v>
      </c>
      <c r="C108" s="21" t="s">
        <v>244</v>
      </c>
      <c r="D108" s="110">
        <f>D113</f>
        <v>397200</v>
      </c>
      <c r="E108" s="94">
        <f>E113</f>
        <v>0</v>
      </c>
      <c r="F108" s="120">
        <f t="shared" si="3"/>
        <v>397200</v>
      </c>
    </row>
    <row r="109" spans="1:6" ht="22.5">
      <c r="A109" s="19" t="s">
        <v>245</v>
      </c>
      <c r="B109" s="46" t="s">
        <v>102</v>
      </c>
      <c r="C109" s="21" t="s">
        <v>246</v>
      </c>
      <c r="D109" s="110">
        <f>D113</f>
        <v>397200</v>
      </c>
      <c r="E109" s="94">
        <f>E113</f>
        <v>0</v>
      </c>
      <c r="F109" s="120">
        <f t="shared" si="3"/>
        <v>397200</v>
      </c>
    </row>
    <row r="110" spans="1:6" ht="63" customHeight="1">
      <c r="A110" s="48" t="s">
        <v>247</v>
      </c>
      <c r="B110" s="46" t="s">
        <v>102</v>
      </c>
      <c r="C110" s="21" t="s">
        <v>248</v>
      </c>
      <c r="D110" s="110">
        <f>D113</f>
        <v>397200</v>
      </c>
      <c r="E110" s="94">
        <f>E113</f>
        <v>0</v>
      </c>
      <c r="F110" s="120">
        <f t="shared" si="3"/>
        <v>397200</v>
      </c>
    </row>
    <row r="111" spans="1:6" ht="22.5">
      <c r="A111" s="19" t="s">
        <v>127</v>
      </c>
      <c r="B111" s="46" t="s">
        <v>102</v>
      </c>
      <c r="C111" s="21" t="s">
        <v>249</v>
      </c>
      <c r="D111" s="110">
        <f>D113</f>
        <v>397200</v>
      </c>
      <c r="E111" s="94">
        <f>E113</f>
        <v>0</v>
      </c>
      <c r="F111" s="120">
        <f t="shared" si="3"/>
        <v>397200</v>
      </c>
    </row>
    <row r="112" spans="1:6" ht="22.5">
      <c r="A112" s="19" t="s">
        <v>129</v>
      </c>
      <c r="B112" s="46" t="s">
        <v>102</v>
      </c>
      <c r="C112" s="21" t="s">
        <v>250</v>
      </c>
      <c r="D112" s="110">
        <f>D113</f>
        <v>397200</v>
      </c>
      <c r="E112" s="94">
        <f>E113</f>
        <v>0</v>
      </c>
      <c r="F112" s="120">
        <f t="shared" si="3"/>
        <v>397200</v>
      </c>
    </row>
    <row r="113" spans="1:6">
      <c r="A113" s="19" t="s">
        <v>131</v>
      </c>
      <c r="B113" s="46" t="s">
        <v>102</v>
      </c>
      <c r="C113" s="21" t="s">
        <v>251</v>
      </c>
      <c r="D113" s="110">
        <v>397200</v>
      </c>
      <c r="E113" s="94">
        <v>0</v>
      </c>
      <c r="F113" s="120">
        <f t="shared" si="3"/>
        <v>397200</v>
      </c>
    </row>
    <row r="114" spans="1:6" ht="33.75" hidden="1">
      <c r="A114" s="19" t="s">
        <v>252</v>
      </c>
      <c r="B114" s="46" t="s">
        <v>102</v>
      </c>
      <c r="C114" s="21" t="s">
        <v>253</v>
      </c>
      <c r="D114" s="110"/>
      <c r="E114" s="94" t="s">
        <v>42</v>
      </c>
      <c r="F114" s="120" t="str">
        <f t="shared" si="3"/>
        <v>-</v>
      </c>
    </row>
    <row r="115" spans="1:6" ht="67.5" hidden="1">
      <c r="A115" s="19" t="s">
        <v>254</v>
      </c>
      <c r="B115" s="46" t="s">
        <v>102</v>
      </c>
      <c r="C115" s="21" t="s">
        <v>255</v>
      </c>
      <c r="D115" s="110"/>
      <c r="E115" s="94" t="s">
        <v>42</v>
      </c>
      <c r="F115" s="120" t="str">
        <f t="shared" ref="F115:F150" si="5">IF(OR(D115="-",IF(E115="-",0,E115)&gt;=IF(D115="-",0,D115)),"-",IF(D115="-",0,D115)-IF(E115="-",0,E115))</f>
        <v>-</v>
      </c>
    </row>
    <row r="116" spans="1:6" ht="22.5" hidden="1">
      <c r="A116" s="19" t="s">
        <v>127</v>
      </c>
      <c r="B116" s="46" t="s">
        <v>102</v>
      </c>
      <c r="C116" s="21" t="s">
        <v>256</v>
      </c>
      <c r="D116" s="110"/>
      <c r="E116" s="94" t="s">
        <v>42</v>
      </c>
      <c r="F116" s="120" t="str">
        <f t="shared" si="5"/>
        <v>-</v>
      </c>
    </row>
    <row r="117" spans="1:6" ht="22.5" hidden="1">
      <c r="A117" s="19" t="s">
        <v>129</v>
      </c>
      <c r="B117" s="46" t="s">
        <v>102</v>
      </c>
      <c r="C117" s="21" t="s">
        <v>257</v>
      </c>
      <c r="D117" s="110"/>
      <c r="E117" s="94" t="s">
        <v>42</v>
      </c>
      <c r="F117" s="120" t="str">
        <f t="shared" si="5"/>
        <v>-</v>
      </c>
    </row>
    <row r="118" spans="1:6">
      <c r="A118" s="19" t="s">
        <v>131</v>
      </c>
      <c r="B118" s="46" t="s">
        <v>102</v>
      </c>
      <c r="C118" s="21" t="s">
        <v>258</v>
      </c>
      <c r="D118" s="110">
        <v>70000</v>
      </c>
      <c r="E118" s="94">
        <v>0</v>
      </c>
      <c r="F118" s="120">
        <f t="shared" si="5"/>
        <v>70000</v>
      </c>
    </row>
    <row r="119" spans="1:6">
      <c r="A119" s="38" t="s">
        <v>259</v>
      </c>
      <c r="B119" s="39" t="s">
        <v>102</v>
      </c>
      <c r="C119" s="40" t="s">
        <v>260</v>
      </c>
      <c r="D119" s="108">
        <f>D131+D126</f>
        <v>2153300</v>
      </c>
      <c r="E119" s="100">
        <f>E145+E137</f>
        <v>110880.77</v>
      </c>
      <c r="F119" s="118">
        <f t="shared" si="5"/>
        <v>2042419.23</v>
      </c>
    </row>
    <row r="120" spans="1:6">
      <c r="A120" s="19" t="s">
        <v>261</v>
      </c>
      <c r="B120" s="46" t="s">
        <v>102</v>
      </c>
      <c r="C120" s="21" t="s">
        <v>262</v>
      </c>
      <c r="D120" s="110">
        <f>D123</f>
        <v>88100</v>
      </c>
      <c r="E120" s="94">
        <v>0</v>
      </c>
      <c r="F120" s="120">
        <f t="shared" si="5"/>
        <v>88100</v>
      </c>
    </row>
    <row r="121" spans="1:6" ht="45">
      <c r="A121" s="19" t="s">
        <v>263</v>
      </c>
      <c r="B121" s="46" t="s">
        <v>102</v>
      </c>
      <c r="C121" s="21" t="s">
        <v>264</v>
      </c>
      <c r="D121" s="110">
        <f>D123</f>
        <v>88100</v>
      </c>
      <c r="E121" s="94">
        <v>0</v>
      </c>
      <c r="F121" s="120">
        <f t="shared" si="5"/>
        <v>88100</v>
      </c>
    </row>
    <row r="122" spans="1:6" ht="22.5">
      <c r="A122" s="19" t="s">
        <v>265</v>
      </c>
      <c r="B122" s="46" t="s">
        <v>102</v>
      </c>
      <c r="C122" s="21" t="s">
        <v>266</v>
      </c>
      <c r="D122" s="110">
        <f>D123</f>
        <v>88100</v>
      </c>
      <c r="E122" s="94">
        <v>0</v>
      </c>
      <c r="F122" s="120">
        <f t="shared" si="5"/>
        <v>88100</v>
      </c>
    </row>
    <row r="123" spans="1:6" ht="90">
      <c r="A123" s="48" t="s">
        <v>267</v>
      </c>
      <c r="B123" s="46" t="s">
        <v>102</v>
      </c>
      <c r="C123" s="21" t="s">
        <v>268</v>
      </c>
      <c r="D123" s="110">
        <f>D126</f>
        <v>88100</v>
      </c>
      <c r="E123" s="94">
        <f>E124</f>
        <v>0</v>
      </c>
      <c r="F123" s="120">
        <f t="shared" ref="F123:F126" si="6">IF(OR(D123="-",IF(E123="-",0,E123)&gt;=IF(D123="-",0,D123)),"-",IF(D123="-",0,D123)-IF(E123="-",0,E123))</f>
        <v>88100</v>
      </c>
    </row>
    <row r="124" spans="1:6" ht="22.5">
      <c r="A124" s="19" t="s">
        <v>127</v>
      </c>
      <c r="B124" s="46" t="s">
        <v>102</v>
      </c>
      <c r="C124" s="21" t="s">
        <v>269</v>
      </c>
      <c r="D124" s="110">
        <f>D126</f>
        <v>88100</v>
      </c>
      <c r="E124" s="94">
        <f>E125</f>
        <v>0</v>
      </c>
      <c r="F124" s="120">
        <f t="shared" si="6"/>
        <v>88100</v>
      </c>
    </row>
    <row r="125" spans="1:6" ht="22.5">
      <c r="A125" s="19" t="s">
        <v>129</v>
      </c>
      <c r="B125" s="46" t="s">
        <v>102</v>
      </c>
      <c r="C125" s="21" t="s">
        <v>270</v>
      </c>
      <c r="D125" s="110">
        <f>D126</f>
        <v>88100</v>
      </c>
      <c r="E125" s="94">
        <f>E126</f>
        <v>0</v>
      </c>
      <c r="F125" s="120">
        <f t="shared" si="6"/>
        <v>88100</v>
      </c>
    </row>
    <row r="126" spans="1:6" ht="12" customHeight="1">
      <c r="A126" s="19" t="s">
        <v>131</v>
      </c>
      <c r="B126" s="46" t="s">
        <v>102</v>
      </c>
      <c r="C126" s="21" t="s">
        <v>271</v>
      </c>
      <c r="D126" s="110">
        <v>88100</v>
      </c>
      <c r="E126" s="94">
        <v>0</v>
      </c>
      <c r="F126" s="120">
        <f t="shared" si="6"/>
        <v>88100</v>
      </c>
    </row>
    <row r="127" spans="1:6" ht="67.5" hidden="1">
      <c r="A127" s="48" t="s">
        <v>431</v>
      </c>
      <c r="B127" s="46" t="s">
        <v>102</v>
      </c>
      <c r="C127" s="21" t="s">
        <v>432</v>
      </c>
      <c r="D127" s="110"/>
      <c r="E127" s="94" t="s">
        <v>42</v>
      </c>
      <c r="F127" s="120" t="str">
        <f t="shared" si="5"/>
        <v>-</v>
      </c>
    </row>
    <row r="128" spans="1:6" ht="22.5" hidden="1">
      <c r="A128" s="19" t="s">
        <v>127</v>
      </c>
      <c r="B128" s="46" t="s">
        <v>102</v>
      </c>
      <c r="C128" s="21" t="s">
        <v>441</v>
      </c>
      <c r="D128" s="110"/>
      <c r="E128" s="94" t="s">
        <v>42</v>
      </c>
      <c r="F128" s="120" t="str">
        <f t="shared" si="5"/>
        <v>-</v>
      </c>
    </row>
    <row r="129" spans="1:6" ht="22.5" hidden="1">
      <c r="A129" s="19" t="s">
        <v>129</v>
      </c>
      <c r="B129" s="46" t="s">
        <v>102</v>
      </c>
      <c r="C129" s="21" t="s">
        <v>442</v>
      </c>
      <c r="D129" s="110"/>
      <c r="E129" s="94" t="s">
        <v>42</v>
      </c>
      <c r="F129" s="120" t="str">
        <f t="shared" si="5"/>
        <v>-</v>
      </c>
    </row>
    <row r="130" spans="1:6" hidden="1">
      <c r="A130" s="19" t="s">
        <v>131</v>
      </c>
      <c r="B130" s="46" t="s">
        <v>102</v>
      </c>
      <c r="C130" s="21" t="s">
        <v>443</v>
      </c>
      <c r="D130" s="110"/>
      <c r="E130" s="94" t="s">
        <v>42</v>
      </c>
      <c r="F130" s="120" t="str">
        <f t="shared" ref="F130" si="7">IF(OR(D130="-",IF(E130="-",0,E130)&gt;=IF(D130="-",0,D130)),"-",IF(D130="-",0,D130)-IF(E130="-",0,E130))</f>
        <v>-</v>
      </c>
    </row>
    <row r="131" spans="1:6" ht="14.25" customHeight="1">
      <c r="A131" s="19" t="s">
        <v>272</v>
      </c>
      <c r="B131" s="46" t="s">
        <v>102</v>
      </c>
      <c r="C131" s="21" t="s">
        <v>273</v>
      </c>
      <c r="D131" s="110">
        <f>D150+D146+D142+D138+D134</f>
        <v>2065200</v>
      </c>
      <c r="E131" s="94">
        <f>E145+E137</f>
        <v>110880.77</v>
      </c>
      <c r="F131" s="120">
        <f t="shared" si="5"/>
        <v>1954319.23</v>
      </c>
    </row>
    <row r="132" spans="1:6" ht="45">
      <c r="A132" s="19" t="s">
        <v>263</v>
      </c>
      <c r="B132" s="46" t="s">
        <v>102</v>
      </c>
      <c r="C132" s="21" t="s">
        <v>274</v>
      </c>
      <c r="D132" s="110">
        <f>D131</f>
        <v>2065200</v>
      </c>
      <c r="E132" s="94">
        <f>E145+E137</f>
        <v>110880.77</v>
      </c>
      <c r="F132" s="120">
        <f t="shared" si="5"/>
        <v>1954319.23</v>
      </c>
    </row>
    <row r="133" spans="1:6" ht="22.5">
      <c r="A133" s="19" t="s">
        <v>275</v>
      </c>
      <c r="B133" s="46" t="s">
        <v>102</v>
      </c>
      <c r="C133" s="21" t="s">
        <v>276</v>
      </c>
      <c r="D133" s="110">
        <f>D132</f>
        <v>2065200</v>
      </c>
      <c r="E133" s="94">
        <f>E145+E137</f>
        <v>110880.77</v>
      </c>
      <c r="F133" s="120">
        <f t="shared" si="5"/>
        <v>1954319.23</v>
      </c>
    </row>
    <row r="134" spans="1:6" ht="67.5">
      <c r="A134" s="48" t="s">
        <v>277</v>
      </c>
      <c r="B134" s="46" t="s">
        <v>102</v>
      </c>
      <c r="C134" s="21" t="s">
        <v>278</v>
      </c>
      <c r="D134" s="110">
        <f>D137</f>
        <v>930200</v>
      </c>
      <c r="E134" s="94">
        <f>E135</f>
        <v>104400.77</v>
      </c>
      <c r="F134" s="120">
        <f t="shared" si="5"/>
        <v>825799.23</v>
      </c>
    </row>
    <row r="135" spans="1:6" ht="22.5">
      <c r="A135" s="19" t="s">
        <v>127</v>
      </c>
      <c r="B135" s="46" t="s">
        <v>102</v>
      </c>
      <c r="C135" s="21" t="s">
        <v>279</v>
      </c>
      <c r="D135" s="110">
        <f>D137</f>
        <v>930200</v>
      </c>
      <c r="E135" s="94">
        <f>E136</f>
        <v>104400.77</v>
      </c>
      <c r="F135" s="120">
        <f t="shared" si="5"/>
        <v>825799.23</v>
      </c>
    </row>
    <row r="136" spans="1:6" ht="22.5">
      <c r="A136" s="19" t="s">
        <v>129</v>
      </c>
      <c r="B136" s="46" t="s">
        <v>102</v>
      </c>
      <c r="C136" s="21" t="s">
        <v>280</v>
      </c>
      <c r="D136" s="110">
        <f>D137</f>
        <v>930200</v>
      </c>
      <c r="E136" s="94">
        <f>E137</f>
        <v>104400.77</v>
      </c>
      <c r="F136" s="120">
        <f t="shared" si="5"/>
        <v>825799.23</v>
      </c>
    </row>
    <row r="137" spans="1:6">
      <c r="A137" s="19" t="s">
        <v>131</v>
      </c>
      <c r="B137" s="46" t="s">
        <v>102</v>
      </c>
      <c r="C137" s="21" t="s">
        <v>281</v>
      </c>
      <c r="D137" s="110">
        <v>930200</v>
      </c>
      <c r="E137" s="94">
        <v>104400.77</v>
      </c>
      <c r="F137" s="120">
        <f t="shared" si="5"/>
        <v>825799.23</v>
      </c>
    </row>
    <row r="138" spans="1:6" ht="78.75">
      <c r="A138" s="48" t="s">
        <v>282</v>
      </c>
      <c r="B138" s="46" t="s">
        <v>102</v>
      </c>
      <c r="C138" s="21" t="s">
        <v>283</v>
      </c>
      <c r="D138" s="110">
        <f>D141</f>
        <v>335800</v>
      </c>
      <c r="E138" s="94">
        <v>0</v>
      </c>
      <c r="F138" s="120">
        <f t="shared" si="5"/>
        <v>335800</v>
      </c>
    </row>
    <row r="139" spans="1:6" ht="22.5">
      <c r="A139" s="19" t="s">
        <v>127</v>
      </c>
      <c r="B139" s="46" t="s">
        <v>102</v>
      </c>
      <c r="C139" s="21" t="s">
        <v>284</v>
      </c>
      <c r="D139" s="110">
        <f t="shared" ref="D139:E140" si="8">D140</f>
        <v>335800</v>
      </c>
      <c r="E139" s="94">
        <f t="shared" si="8"/>
        <v>0</v>
      </c>
      <c r="F139" s="120">
        <f t="shared" si="5"/>
        <v>335800</v>
      </c>
    </row>
    <row r="140" spans="1:6" ht="22.5">
      <c r="A140" s="19" t="s">
        <v>129</v>
      </c>
      <c r="B140" s="46" t="s">
        <v>102</v>
      </c>
      <c r="C140" s="21" t="s">
        <v>285</v>
      </c>
      <c r="D140" s="110">
        <f t="shared" si="8"/>
        <v>335800</v>
      </c>
      <c r="E140" s="94">
        <f t="shared" si="8"/>
        <v>0</v>
      </c>
      <c r="F140" s="120">
        <f t="shared" si="5"/>
        <v>335800</v>
      </c>
    </row>
    <row r="141" spans="1:6">
      <c r="A141" s="19" t="s">
        <v>131</v>
      </c>
      <c r="B141" s="46" t="s">
        <v>102</v>
      </c>
      <c r="C141" s="21" t="s">
        <v>286</v>
      </c>
      <c r="D141" s="110">
        <v>335800</v>
      </c>
      <c r="E141" s="94">
        <v>0</v>
      </c>
      <c r="F141" s="120">
        <f t="shared" si="5"/>
        <v>335800</v>
      </c>
    </row>
    <row r="142" spans="1:6" ht="78.75">
      <c r="A142" s="48" t="s">
        <v>287</v>
      </c>
      <c r="B142" s="46" t="s">
        <v>102</v>
      </c>
      <c r="C142" s="21" t="s">
        <v>288</v>
      </c>
      <c r="D142" s="110">
        <f t="shared" ref="D142:E144" si="9">D143</f>
        <v>544200</v>
      </c>
      <c r="E142" s="94">
        <f t="shared" si="9"/>
        <v>6480</v>
      </c>
      <c r="F142" s="120">
        <f t="shared" si="5"/>
        <v>537720</v>
      </c>
    </row>
    <row r="143" spans="1:6" ht="22.5">
      <c r="A143" s="19" t="s">
        <v>127</v>
      </c>
      <c r="B143" s="46" t="s">
        <v>102</v>
      </c>
      <c r="C143" s="21" t="s">
        <v>289</v>
      </c>
      <c r="D143" s="110">
        <f t="shared" si="9"/>
        <v>544200</v>
      </c>
      <c r="E143" s="94">
        <f t="shared" si="9"/>
        <v>6480</v>
      </c>
      <c r="F143" s="120">
        <f t="shared" si="5"/>
        <v>537720</v>
      </c>
    </row>
    <row r="144" spans="1:6" ht="22.5">
      <c r="A144" s="19" t="s">
        <v>129</v>
      </c>
      <c r="B144" s="46" t="s">
        <v>102</v>
      </c>
      <c r="C144" s="21" t="s">
        <v>290</v>
      </c>
      <c r="D144" s="110">
        <f t="shared" si="9"/>
        <v>544200</v>
      </c>
      <c r="E144" s="94">
        <f t="shared" si="9"/>
        <v>6480</v>
      </c>
      <c r="F144" s="120">
        <f t="shared" si="5"/>
        <v>537720</v>
      </c>
    </row>
    <row r="145" spans="1:6">
      <c r="A145" s="19" t="s">
        <v>131</v>
      </c>
      <c r="B145" s="46" t="s">
        <v>102</v>
      </c>
      <c r="C145" s="21" t="s">
        <v>291</v>
      </c>
      <c r="D145" s="110">
        <v>544200</v>
      </c>
      <c r="E145" s="94">
        <v>6480</v>
      </c>
      <c r="F145" s="120">
        <f t="shared" si="5"/>
        <v>537720</v>
      </c>
    </row>
    <row r="146" spans="1:6" ht="101.25">
      <c r="A146" s="48" t="s">
        <v>292</v>
      </c>
      <c r="B146" s="46" t="s">
        <v>102</v>
      </c>
      <c r="C146" s="21" t="s">
        <v>293</v>
      </c>
      <c r="D146" s="110">
        <f>D149</f>
        <v>250000</v>
      </c>
      <c r="E146" s="94">
        <f>E147</f>
        <v>0</v>
      </c>
      <c r="F146" s="120">
        <f t="shared" si="5"/>
        <v>250000</v>
      </c>
    </row>
    <row r="147" spans="1:6" ht="22.5">
      <c r="A147" s="19" t="s">
        <v>127</v>
      </c>
      <c r="B147" s="46" t="s">
        <v>102</v>
      </c>
      <c r="C147" s="21" t="s">
        <v>294</v>
      </c>
      <c r="D147" s="110">
        <f>D149</f>
        <v>250000</v>
      </c>
      <c r="E147" s="94">
        <f>E148</f>
        <v>0</v>
      </c>
      <c r="F147" s="120">
        <f t="shared" si="5"/>
        <v>250000</v>
      </c>
    </row>
    <row r="148" spans="1:6" ht="22.5">
      <c r="A148" s="19" t="s">
        <v>129</v>
      </c>
      <c r="B148" s="46" t="s">
        <v>102</v>
      </c>
      <c r="C148" s="21" t="s">
        <v>295</v>
      </c>
      <c r="D148" s="110">
        <f>D149</f>
        <v>250000</v>
      </c>
      <c r="E148" s="94">
        <f>E149</f>
        <v>0</v>
      </c>
      <c r="F148" s="120">
        <f t="shared" si="5"/>
        <v>250000</v>
      </c>
    </row>
    <row r="149" spans="1:6">
      <c r="A149" s="19" t="s">
        <v>131</v>
      </c>
      <c r="B149" s="46" t="s">
        <v>102</v>
      </c>
      <c r="C149" s="21" t="s">
        <v>296</v>
      </c>
      <c r="D149" s="110">
        <v>250000</v>
      </c>
      <c r="E149" s="94">
        <v>0</v>
      </c>
      <c r="F149" s="120">
        <f t="shared" si="5"/>
        <v>250000</v>
      </c>
    </row>
    <row r="150" spans="1:6" ht="67.5">
      <c r="A150" s="48" t="s">
        <v>297</v>
      </c>
      <c r="B150" s="46" t="s">
        <v>102</v>
      </c>
      <c r="C150" s="21" t="s">
        <v>298</v>
      </c>
      <c r="D150" s="110">
        <v>5000</v>
      </c>
      <c r="E150" s="94">
        <f>E151</f>
        <v>0</v>
      </c>
      <c r="F150" s="120">
        <f t="shared" si="5"/>
        <v>5000</v>
      </c>
    </row>
    <row r="151" spans="1:6">
      <c r="A151" s="19" t="s">
        <v>149</v>
      </c>
      <c r="B151" s="46" t="s">
        <v>102</v>
      </c>
      <c r="C151" s="21" t="s">
        <v>299</v>
      </c>
      <c r="D151" s="110">
        <v>5000</v>
      </c>
      <c r="E151" s="94">
        <f>E152</f>
        <v>0</v>
      </c>
      <c r="F151" s="120">
        <f t="shared" ref="F151:F196" si="10">IF(OR(D151="-",IF(E151="-",0,E151)&gt;=IF(D151="-",0,D151)),"-",IF(D151="-",0,D151)-IF(E151="-",0,E151))</f>
        <v>5000</v>
      </c>
    </row>
    <row r="152" spans="1:6">
      <c r="A152" s="19" t="s">
        <v>160</v>
      </c>
      <c r="B152" s="46" t="s">
        <v>102</v>
      </c>
      <c r="C152" s="21" t="s">
        <v>300</v>
      </c>
      <c r="D152" s="110">
        <v>5000</v>
      </c>
      <c r="E152" s="94">
        <f>E153</f>
        <v>0</v>
      </c>
      <c r="F152" s="120">
        <f t="shared" si="10"/>
        <v>5000</v>
      </c>
    </row>
    <row r="153" spans="1:6">
      <c r="A153" s="19" t="s">
        <v>164</v>
      </c>
      <c r="B153" s="46" t="s">
        <v>102</v>
      </c>
      <c r="C153" s="21" t="s">
        <v>301</v>
      </c>
      <c r="D153" s="110">
        <v>5000</v>
      </c>
      <c r="E153" s="94">
        <v>0</v>
      </c>
      <c r="F153" s="120">
        <f t="shared" si="10"/>
        <v>5000</v>
      </c>
    </row>
    <row r="154" spans="1:6">
      <c r="A154" s="38" t="s">
        <v>302</v>
      </c>
      <c r="B154" s="39" t="s">
        <v>102</v>
      </c>
      <c r="C154" s="40" t="s">
        <v>303</v>
      </c>
      <c r="D154" s="108">
        <f>D161</f>
        <v>21800</v>
      </c>
      <c r="E154" s="100">
        <v>0</v>
      </c>
      <c r="F154" s="118">
        <f t="shared" si="10"/>
        <v>21800</v>
      </c>
    </row>
    <row r="155" spans="1:6" ht="22.5">
      <c r="A155" s="19" t="s">
        <v>304</v>
      </c>
      <c r="B155" s="46" t="s">
        <v>102</v>
      </c>
      <c r="C155" s="21" t="s">
        <v>305</v>
      </c>
      <c r="D155" s="110">
        <f>D161</f>
        <v>21800</v>
      </c>
      <c r="E155" s="94">
        <v>0</v>
      </c>
      <c r="F155" s="120">
        <f t="shared" si="10"/>
        <v>21800</v>
      </c>
    </row>
    <row r="156" spans="1:6" ht="22.5">
      <c r="A156" s="19" t="s">
        <v>168</v>
      </c>
      <c r="B156" s="46" t="s">
        <v>102</v>
      </c>
      <c r="C156" s="21" t="s">
        <v>306</v>
      </c>
      <c r="D156" s="110">
        <f>D161</f>
        <v>21800</v>
      </c>
      <c r="E156" s="94">
        <f t="shared" ref="E156:E160" si="11">E157</f>
        <v>0</v>
      </c>
      <c r="F156" s="120">
        <f t="shared" si="10"/>
        <v>21800</v>
      </c>
    </row>
    <row r="157" spans="1:6" ht="56.25">
      <c r="A157" s="19" t="s">
        <v>170</v>
      </c>
      <c r="B157" s="46" t="s">
        <v>102</v>
      </c>
      <c r="C157" s="21" t="s">
        <v>307</v>
      </c>
      <c r="D157" s="110">
        <f>D161</f>
        <v>21800</v>
      </c>
      <c r="E157" s="94">
        <f t="shared" si="11"/>
        <v>0</v>
      </c>
      <c r="F157" s="120">
        <f t="shared" si="10"/>
        <v>21800</v>
      </c>
    </row>
    <row r="158" spans="1:6" ht="112.5">
      <c r="A158" s="48" t="s">
        <v>308</v>
      </c>
      <c r="B158" s="46" t="s">
        <v>102</v>
      </c>
      <c r="C158" s="21" t="s">
        <v>309</v>
      </c>
      <c r="D158" s="110">
        <f>D161</f>
        <v>21800</v>
      </c>
      <c r="E158" s="94">
        <f t="shared" si="11"/>
        <v>0</v>
      </c>
      <c r="F158" s="120">
        <f t="shared" si="10"/>
        <v>21800</v>
      </c>
    </row>
    <row r="159" spans="1:6" ht="22.5">
      <c r="A159" s="19" t="s">
        <v>127</v>
      </c>
      <c r="B159" s="46" t="s">
        <v>102</v>
      </c>
      <c r="C159" s="21" t="s">
        <v>310</v>
      </c>
      <c r="D159" s="110">
        <f>D161</f>
        <v>21800</v>
      </c>
      <c r="E159" s="94">
        <f t="shared" si="11"/>
        <v>0</v>
      </c>
      <c r="F159" s="120">
        <f t="shared" si="10"/>
        <v>21800</v>
      </c>
    </row>
    <row r="160" spans="1:6" ht="22.5">
      <c r="A160" s="19" t="s">
        <v>129</v>
      </c>
      <c r="B160" s="46" t="s">
        <v>102</v>
      </c>
      <c r="C160" s="21" t="s">
        <v>311</v>
      </c>
      <c r="D160" s="110">
        <f>D161</f>
        <v>21800</v>
      </c>
      <c r="E160" s="94">
        <f t="shared" si="11"/>
        <v>0</v>
      </c>
      <c r="F160" s="120">
        <f t="shared" si="10"/>
        <v>21800</v>
      </c>
    </row>
    <row r="161" spans="1:6">
      <c r="A161" s="19" t="s">
        <v>131</v>
      </c>
      <c r="B161" s="46" t="s">
        <v>102</v>
      </c>
      <c r="C161" s="21" t="s">
        <v>312</v>
      </c>
      <c r="D161" s="110">
        <v>21800</v>
      </c>
      <c r="E161" s="94">
        <v>0</v>
      </c>
      <c r="F161" s="120">
        <f t="shared" si="10"/>
        <v>21800</v>
      </c>
    </row>
    <row r="162" spans="1:6">
      <c r="A162" s="38" t="s">
        <v>313</v>
      </c>
      <c r="B162" s="39" t="s">
        <v>102</v>
      </c>
      <c r="C162" s="40" t="s">
        <v>314</v>
      </c>
      <c r="D162" s="108">
        <f>D172+D169</f>
        <v>22105300</v>
      </c>
      <c r="E162" s="100">
        <f>E172+E169</f>
        <v>75231.320000000007</v>
      </c>
      <c r="F162" s="118">
        <f t="shared" si="10"/>
        <v>22030068.68</v>
      </c>
    </row>
    <row r="163" spans="1:6">
      <c r="A163" s="19" t="s">
        <v>315</v>
      </c>
      <c r="B163" s="46" t="s">
        <v>102</v>
      </c>
      <c r="C163" s="21" t="s">
        <v>316</v>
      </c>
      <c r="D163" s="110"/>
      <c r="E163" s="94">
        <f t="shared" ref="E163:E167" si="12">E164</f>
        <v>0</v>
      </c>
      <c r="F163" s="120" t="str">
        <f t="shared" si="10"/>
        <v>-</v>
      </c>
    </row>
    <row r="164" spans="1:6" ht="22.5">
      <c r="A164" s="19" t="s">
        <v>317</v>
      </c>
      <c r="B164" s="46" t="s">
        <v>102</v>
      </c>
      <c r="C164" s="21" t="s">
        <v>318</v>
      </c>
      <c r="D164" s="110"/>
      <c r="E164" s="94">
        <f t="shared" si="12"/>
        <v>0</v>
      </c>
      <c r="F164" s="120" t="str">
        <f t="shared" si="10"/>
        <v>-</v>
      </c>
    </row>
    <row r="165" spans="1:6" ht="22.5">
      <c r="A165" s="19" t="s">
        <v>319</v>
      </c>
      <c r="B165" s="46" t="s">
        <v>102</v>
      </c>
      <c r="C165" s="21" t="s">
        <v>320</v>
      </c>
      <c r="D165" s="110"/>
      <c r="E165" s="94"/>
      <c r="F165" s="120" t="str">
        <f t="shared" si="10"/>
        <v>-</v>
      </c>
    </row>
    <row r="166" spans="1:6" ht="67.5">
      <c r="A166" s="48" t="s">
        <v>321</v>
      </c>
      <c r="B166" s="46" t="s">
        <v>102</v>
      </c>
      <c r="C166" s="21" t="s">
        <v>322</v>
      </c>
      <c r="D166" s="110">
        <f>D169</f>
        <v>2966900</v>
      </c>
      <c r="E166" s="94">
        <f t="shared" si="12"/>
        <v>75231.320000000007</v>
      </c>
      <c r="F166" s="120">
        <f t="shared" si="10"/>
        <v>2891668.68</v>
      </c>
    </row>
    <row r="167" spans="1:6" ht="22.5">
      <c r="A167" s="19" t="s">
        <v>323</v>
      </c>
      <c r="B167" s="46" t="s">
        <v>102</v>
      </c>
      <c r="C167" s="21" t="s">
        <v>324</v>
      </c>
      <c r="D167" s="110">
        <f>D169</f>
        <v>2966900</v>
      </c>
      <c r="E167" s="94">
        <f t="shared" si="12"/>
        <v>75231.320000000007</v>
      </c>
      <c r="F167" s="120">
        <f t="shared" si="10"/>
        <v>2891668.68</v>
      </c>
    </row>
    <row r="168" spans="1:6">
      <c r="A168" s="19" t="s">
        <v>325</v>
      </c>
      <c r="B168" s="46" t="s">
        <v>102</v>
      </c>
      <c r="C168" s="21" t="s">
        <v>326</v>
      </c>
      <c r="D168" s="110">
        <f>D169</f>
        <v>2966900</v>
      </c>
      <c r="E168" s="94">
        <f>E169</f>
        <v>75231.320000000007</v>
      </c>
      <c r="F168" s="120">
        <f t="shared" si="10"/>
        <v>2891668.68</v>
      </c>
    </row>
    <row r="169" spans="1:6" ht="45">
      <c r="A169" s="19" t="s">
        <v>327</v>
      </c>
      <c r="B169" s="46" t="s">
        <v>102</v>
      </c>
      <c r="C169" s="21" t="s">
        <v>328</v>
      </c>
      <c r="D169" s="110">
        <v>2966900</v>
      </c>
      <c r="E169" s="94">
        <v>75231.320000000007</v>
      </c>
      <c r="F169" s="120">
        <f t="shared" si="10"/>
        <v>2891668.68</v>
      </c>
    </row>
    <row r="170" spans="1:6" s="93" customFormat="1" ht="22.5">
      <c r="A170" s="91" t="s">
        <v>472</v>
      </c>
      <c r="B170" s="89" t="s">
        <v>102</v>
      </c>
      <c r="C170" s="92" t="s">
        <v>458</v>
      </c>
      <c r="D170" s="112">
        <v>2882700</v>
      </c>
      <c r="E170" s="102">
        <f t="shared" ref="E170" si="13">E171</f>
        <v>0</v>
      </c>
      <c r="F170" s="121">
        <f t="shared" ref="F170:F172" si="14">IF(OR(D170="-",IF(E170="-",0,E170)&gt;=IF(D170="-",0,D170)),"-",IF(D170="-",0,D170)-IF(E170="-",0,E170))</f>
        <v>2882700</v>
      </c>
    </row>
    <row r="171" spans="1:6" s="93" customFormat="1">
      <c r="A171" s="91" t="s">
        <v>471</v>
      </c>
      <c r="B171" s="89" t="s">
        <v>102</v>
      </c>
      <c r="C171" s="92" t="s">
        <v>459</v>
      </c>
      <c r="D171" s="112">
        <v>2882700</v>
      </c>
      <c r="E171" s="102">
        <f>E172</f>
        <v>0</v>
      </c>
      <c r="F171" s="121">
        <f t="shared" si="14"/>
        <v>2882700</v>
      </c>
    </row>
    <row r="172" spans="1:6" s="93" customFormat="1" ht="33.75">
      <c r="A172" s="91" t="s">
        <v>473</v>
      </c>
      <c r="B172" s="89" t="s">
        <v>102</v>
      </c>
      <c r="C172" s="92" t="s">
        <v>460</v>
      </c>
      <c r="D172" s="112">
        <v>19138400</v>
      </c>
      <c r="E172" s="102">
        <v>0</v>
      </c>
      <c r="F172" s="121">
        <f t="shared" si="14"/>
        <v>19138400</v>
      </c>
    </row>
    <row r="173" spans="1:6" ht="55.5" hidden="1" customHeight="1">
      <c r="A173" s="48" t="s">
        <v>430</v>
      </c>
      <c r="B173" s="46" t="s">
        <v>102</v>
      </c>
      <c r="C173" s="21" t="s">
        <v>425</v>
      </c>
      <c r="D173" s="110"/>
      <c r="E173" s="94"/>
      <c r="F173" s="120" t="str">
        <f t="shared" ref="F173:F176" si="15">IF(OR(D173="-",IF(E173="-",0,E173)&gt;=IF(D173="-",0,D173)),"-",IF(D173="-",0,D173)-IF(E173="-",0,E173))</f>
        <v>-</v>
      </c>
    </row>
    <row r="174" spans="1:6" ht="22.5" hidden="1">
      <c r="A174" s="19" t="s">
        <v>323</v>
      </c>
      <c r="B174" s="46" t="s">
        <v>102</v>
      </c>
      <c r="C174" s="21" t="s">
        <v>426</v>
      </c>
      <c r="D174" s="110"/>
      <c r="E174" s="94"/>
      <c r="F174" s="120" t="str">
        <f t="shared" si="15"/>
        <v>-</v>
      </c>
    </row>
    <row r="175" spans="1:6" hidden="1">
      <c r="A175" s="19" t="s">
        <v>325</v>
      </c>
      <c r="B175" s="46" t="s">
        <v>102</v>
      </c>
      <c r="C175" s="21" t="s">
        <v>427</v>
      </c>
      <c r="D175" s="110"/>
      <c r="E175" s="94"/>
      <c r="F175" s="120" t="str">
        <f t="shared" si="15"/>
        <v>-</v>
      </c>
    </row>
    <row r="176" spans="1:6" hidden="1">
      <c r="A176" s="19" t="s">
        <v>429</v>
      </c>
      <c r="B176" s="46" t="s">
        <v>102</v>
      </c>
      <c r="C176" s="21" t="s">
        <v>428</v>
      </c>
      <c r="D176" s="110"/>
      <c r="E176" s="94"/>
      <c r="F176" s="120" t="str">
        <f t="shared" si="15"/>
        <v>-</v>
      </c>
    </row>
    <row r="177" spans="1:6">
      <c r="A177" s="38" t="s">
        <v>329</v>
      </c>
      <c r="B177" s="39" t="s">
        <v>102</v>
      </c>
      <c r="C177" s="40" t="s">
        <v>330</v>
      </c>
      <c r="D177" s="108">
        <v>24000</v>
      </c>
      <c r="E177" s="100">
        <f>E178</f>
        <v>0</v>
      </c>
      <c r="F177" s="118">
        <f t="shared" si="10"/>
        <v>24000</v>
      </c>
    </row>
    <row r="178" spans="1:6">
      <c r="A178" s="19" t="s">
        <v>331</v>
      </c>
      <c r="B178" s="46" t="s">
        <v>102</v>
      </c>
      <c r="C178" s="21" t="s">
        <v>332</v>
      </c>
      <c r="D178" s="110">
        <v>24000</v>
      </c>
      <c r="E178" s="94">
        <v>0</v>
      </c>
      <c r="F178" s="120">
        <f t="shared" si="10"/>
        <v>24000</v>
      </c>
    </row>
    <row r="179" spans="1:6" ht="22.5">
      <c r="A179" s="19" t="s">
        <v>168</v>
      </c>
      <c r="B179" s="46" t="s">
        <v>102</v>
      </c>
      <c r="C179" s="21" t="s">
        <v>333</v>
      </c>
      <c r="D179" s="110">
        <v>24000</v>
      </c>
      <c r="E179" s="94">
        <f t="shared" ref="E179:E182" si="16">E180</f>
        <v>0</v>
      </c>
      <c r="F179" s="120">
        <f t="shared" si="10"/>
        <v>24000</v>
      </c>
    </row>
    <row r="180" spans="1:6" ht="56.25">
      <c r="A180" s="19" t="s">
        <v>334</v>
      </c>
      <c r="B180" s="46" t="s">
        <v>102</v>
      </c>
      <c r="C180" s="21" t="s">
        <v>335</v>
      </c>
      <c r="D180" s="110">
        <v>24000</v>
      </c>
      <c r="E180" s="94">
        <f t="shared" si="16"/>
        <v>0</v>
      </c>
      <c r="F180" s="120">
        <f t="shared" si="10"/>
        <v>24000</v>
      </c>
    </row>
    <row r="181" spans="1:6" ht="101.25">
      <c r="A181" s="48" t="s">
        <v>336</v>
      </c>
      <c r="B181" s="46" t="s">
        <v>102</v>
      </c>
      <c r="C181" s="21" t="s">
        <v>337</v>
      </c>
      <c r="D181" s="110">
        <v>24000</v>
      </c>
      <c r="E181" s="94">
        <f t="shared" si="16"/>
        <v>0</v>
      </c>
      <c r="F181" s="120">
        <f t="shared" si="10"/>
        <v>24000</v>
      </c>
    </row>
    <row r="182" spans="1:6">
      <c r="A182" s="19" t="s">
        <v>338</v>
      </c>
      <c r="B182" s="46" t="s">
        <v>102</v>
      </c>
      <c r="C182" s="21" t="s">
        <v>339</v>
      </c>
      <c r="D182" s="110">
        <v>24000</v>
      </c>
      <c r="E182" s="94">
        <f t="shared" si="16"/>
        <v>0</v>
      </c>
      <c r="F182" s="120">
        <f t="shared" si="10"/>
        <v>24000</v>
      </c>
    </row>
    <row r="183" spans="1:6">
      <c r="A183" s="19" t="s">
        <v>340</v>
      </c>
      <c r="B183" s="46" t="s">
        <v>102</v>
      </c>
      <c r="C183" s="21" t="s">
        <v>341</v>
      </c>
      <c r="D183" s="110">
        <v>24000</v>
      </c>
      <c r="E183" s="94">
        <v>0</v>
      </c>
      <c r="F183" s="120">
        <f t="shared" si="10"/>
        <v>24000</v>
      </c>
    </row>
    <row r="184" spans="1:6" ht="22.5">
      <c r="A184" s="19" t="s">
        <v>474</v>
      </c>
      <c r="B184" s="46" t="s">
        <v>102</v>
      </c>
      <c r="C184" s="21" t="s">
        <v>342</v>
      </c>
      <c r="D184" s="110">
        <v>24000</v>
      </c>
      <c r="E184" s="94">
        <v>0</v>
      </c>
      <c r="F184" s="120">
        <f t="shared" si="10"/>
        <v>24000</v>
      </c>
    </row>
    <row r="185" spans="1:6" ht="22.5">
      <c r="A185" s="19" t="s">
        <v>474</v>
      </c>
      <c r="B185" s="46" t="s">
        <v>102</v>
      </c>
      <c r="C185" s="21" t="s">
        <v>461</v>
      </c>
      <c r="D185" s="110">
        <v>24000</v>
      </c>
      <c r="E185" s="94">
        <v>0</v>
      </c>
      <c r="F185" s="120">
        <f t="shared" ref="F185" si="17">IF(OR(D185="-",IF(E185="-",0,E185)&gt;=IF(D185="-",0,D185)),"-",IF(D185="-",0,D185)-IF(E185="-",0,E185))</f>
        <v>24000</v>
      </c>
    </row>
    <row r="186" spans="1:6" ht="22.5">
      <c r="A186" s="19" t="s">
        <v>133</v>
      </c>
      <c r="B186" s="46" t="s">
        <v>102</v>
      </c>
      <c r="C186" s="21" t="s">
        <v>435</v>
      </c>
      <c r="D186" s="113">
        <f t="shared" ref="D186:E190" si="18">D187</f>
        <v>0</v>
      </c>
      <c r="E186" s="103">
        <f t="shared" si="18"/>
        <v>0</v>
      </c>
      <c r="F186" s="122">
        <f t="shared" ref="F186:F191" si="19">D186-E186</f>
        <v>0</v>
      </c>
    </row>
    <row r="187" spans="1:6">
      <c r="A187" s="19" t="s">
        <v>145</v>
      </c>
      <c r="B187" s="46" t="s">
        <v>102</v>
      </c>
      <c r="C187" s="21" t="s">
        <v>436</v>
      </c>
      <c r="D187" s="113">
        <f t="shared" si="18"/>
        <v>0</v>
      </c>
      <c r="E187" s="103">
        <f t="shared" si="18"/>
        <v>0</v>
      </c>
      <c r="F187" s="122">
        <f t="shared" si="19"/>
        <v>0</v>
      </c>
    </row>
    <row r="188" spans="1:6" ht="56.25">
      <c r="A188" s="19" t="s">
        <v>147</v>
      </c>
      <c r="B188" s="46" t="s">
        <v>102</v>
      </c>
      <c r="C188" s="21" t="s">
        <v>437</v>
      </c>
      <c r="D188" s="113">
        <f t="shared" si="18"/>
        <v>0</v>
      </c>
      <c r="E188" s="103">
        <f t="shared" si="18"/>
        <v>0</v>
      </c>
      <c r="F188" s="122">
        <f t="shared" si="19"/>
        <v>0</v>
      </c>
    </row>
    <row r="189" spans="1:6">
      <c r="A189" s="19" t="s">
        <v>338</v>
      </c>
      <c r="B189" s="46" t="s">
        <v>102</v>
      </c>
      <c r="C189" s="21" t="s">
        <v>438</v>
      </c>
      <c r="D189" s="113">
        <f t="shared" si="18"/>
        <v>0</v>
      </c>
      <c r="E189" s="103">
        <f t="shared" si="18"/>
        <v>0</v>
      </c>
      <c r="F189" s="122">
        <f t="shared" si="19"/>
        <v>0</v>
      </c>
    </row>
    <row r="190" spans="1:6" ht="22.5">
      <c r="A190" s="19" t="s">
        <v>433</v>
      </c>
      <c r="B190" s="46" t="s">
        <v>102</v>
      </c>
      <c r="C190" s="21" t="s">
        <v>439</v>
      </c>
      <c r="D190" s="113">
        <v>0</v>
      </c>
      <c r="E190" s="103">
        <f t="shared" si="18"/>
        <v>0</v>
      </c>
      <c r="F190" s="122">
        <f t="shared" si="19"/>
        <v>0</v>
      </c>
    </row>
    <row r="191" spans="1:6" ht="26.25" customHeight="1">
      <c r="A191" s="19" t="s">
        <v>434</v>
      </c>
      <c r="B191" s="46" t="s">
        <v>102</v>
      </c>
      <c r="C191" s="21" t="s">
        <v>440</v>
      </c>
      <c r="D191" s="113">
        <v>0</v>
      </c>
      <c r="E191" s="103">
        <v>0</v>
      </c>
      <c r="F191" s="122">
        <f t="shared" si="19"/>
        <v>0</v>
      </c>
    </row>
    <row r="192" spans="1:6">
      <c r="A192" s="38" t="s">
        <v>343</v>
      </c>
      <c r="B192" s="39" t="s">
        <v>102</v>
      </c>
      <c r="C192" s="40" t="s">
        <v>344</v>
      </c>
      <c r="D192" s="108">
        <f>D202+D201+D196</f>
        <v>56800</v>
      </c>
      <c r="E192" s="100">
        <f>E205+E201+E199</f>
        <v>3000</v>
      </c>
      <c r="F192" s="118">
        <f t="shared" si="10"/>
        <v>53800</v>
      </c>
    </row>
    <row r="193" spans="1:6">
      <c r="A193" s="19" t="s">
        <v>345</v>
      </c>
      <c r="B193" s="46" t="s">
        <v>102</v>
      </c>
      <c r="C193" s="21" t="s">
        <v>346</v>
      </c>
      <c r="D193" s="110">
        <v>56800</v>
      </c>
      <c r="E193" s="94">
        <f>E194</f>
        <v>3000</v>
      </c>
      <c r="F193" s="120">
        <f t="shared" si="10"/>
        <v>53800</v>
      </c>
    </row>
    <row r="194" spans="1:6" ht="22.5">
      <c r="A194" s="19" t="s">
        <v>317</v>
      </c>
      <c r="B194" s="46" t="s">
        <v>102</v>
      </c>
      <c r="C194" s="21" t="s">
        <v>347</v>
      </c>
      <c r="D194" s="110">
        <v>56800</v>
      </c>
      <c r="E194" s="94">
        <f>E195</f>
        <v>3000</v>
      </c>
      <c r="F194" s="120">
        <f t="shared" si="10"/>
        <v>53800</v>
      </c>
    </row>
    <row r="195" spans="1:6" ht="22.5">
      <c r="A195" s="19" t="s">
        <v>348</v>
      </c>
      <c r="B195" s="46" t="s">
        <v>102</v>
      </c>
      <c r="C195" s="21" t="s">
        <v>349</v>
      </c>
      <c r="D195" s="110">
        <v>56800</v>
      </c>
      <c r="E195" s="94">
        <f>E205+E201+E200</f>
        <v>3000</v>
      </c>
      <c r="F195" s="120">
        <f t="shared" si="10"/>
        <v>53800</v>
      </c>
    </row>
    <row r="196" spans="1:6" ht="67.5">
      <c r="A196" s="48" t="s">
        <v>350</v>
      </c>
      <c r="B196" s="46" t="s">
        <v>102</v>
      </c>
      <c r="C196" s="21" t="s">
        <v>351</v>
      </c>
      <c r="D196" s="110">
        <f>D200</f>
        <v>33800</v>
      </c>
      <c r="E196" s="94">
        <f>E197</f>
        <v>0</v>
      </c>
      <c r="F196" s="120">
        <f t="shared" si="10"/>
        <v>33800</v>
      </c>
    </row>
    <row r="197" spans="1:6" ht="56.25">
      <c r="A197" s="19" t="s">
        <v>115</v>
      </c>
      <c r="B197" s="46" t="s">
        <v>102</v>
      </c>
      <c r="C197" s="21" t="s">
        <v>352</v>
      </c>
      <c r="D197" s="110">
        <f>D200</f>
        <v>33800</v>
      </c>
      <c r="E197" s="94">
        <f>E198</f>
        <v>0</v>
      </c>
      <c r="F197" s="120">
        <f t="shared" ref="F197:F205" si="20">IF(OR(D197="-",IF(E197="-",0,E197)&gt;=IF(D197="-",0,D197)),"-",IF(D197="-",0,D197)-IF(E197="-",0,E197))</f>
        <v>33800</v>
      </c>
    </row>
    <row r="198" spans="1:6" ht="22.5">
      <c r="A198" s="19" t="s">
        <v>117</v>
      </c>
      <c r="B198" s="46" t="s">
        <v>102</v>
      </c>
      <c r="C198" s="21" t="s">
        <v>353</v>
      </c>
      <c r="D198" s="110">
        <f>D200</f>
        <v>33800</v>
      </c>
      <c r="E198" s="94">
        <f>E199</f>
        <v>0</v>
      </c>
      <c r="F198" s="120">
        <f t="shared" si="20"/>
        <v>33800</v>
      </c>
    </row>
    <row r="199" spans="1:6" ht="45">
      <c r="A199" s="19" t="s">
        <v>354</v>
      </c>
      <c r="B199" s="46" t="s">
        <v>102</v>
      </c>
      <c r="C199" s="21" t="s">
        <v>355</v>
      </c>
      <c r="D199" s="110">
        <f>D200</f>
        <v>33800</v>
      </c>
      <c r="E199" s="94">
        <v>0</v>
      </c>
      <c r="F199" s="120">
        <f t="shared" si="20"/>
        <v>33800</v>
      </c>
    </row>
    <row r="200" spans="1:6" ht="45">
      <c r="A200" s="19" t="s">
        <v>354</v>
      </c>
      <c r="B200" s="46" t="s">
        <v>102</v>
      </c>
      <c r="C200" s="21" t="s">
        <v>462</v>
      </c>
      <c r="D200" s="110">
        <v>33800</v>
      </c>
      <c r="E200" s="94">
        <v>0</v>
      </c>
      <c r="F200" s="120">
        <f t="shared" ref="F200" si="21">IF(OR(D200="-",IF(E200="-",0,E200)&gt;=IF(D200="-",0,D200)),"-",IF(D200="-",0,D200)-IF(E200="-",0,E200))</f>
        <v>33800</v>
      </c>
    </row>
    <row r="201" spans="1:6">
      <c r="A201" s="19" t="s">
        <v>356</v>
      </c>
      <c r="B201" s="46" t="s">
        <v>102</v>
      </c>
      <c r="C201" s="21" t="s">
        <v>357</v>
      </c>
      <c r="D201" s="110">
        <v>9000</v>
      </c>
      <c r="E201" s="94">
        <v>3000</v>
      </c>
      <c r="F201" s="120">
        <f t="shared" si="20"/>
        <v>6000</v>
      </c>
    </row>
    <row r="202" spans="1:6" ht="67.5">
      <c r="A202" s="48" t="s">
        <v>358</v>
      </c>
      <c r="B202" s="46" t="s">
        <v>102</v>
      </c>
      <c r="C202" s="21" t="s">
        <v>359</v>
      </c>
      <c r="D202" s="110">
        <f>D205</f>
        <v>14000</v>
      </c>
      <c r="E202" s="94">
        <f>E203</f>
        <v>0</v>
      </c>
      <c r="F202" s="120">
        <f t="shared" si="20"/>
        <v>14000</v>
      </c>
    </row>
    <row r="203" spans="1:6" ht="22.5">
      <c r="A203" s="19" t="s">
        <v>127</v>
      </c>
      <c r="B203" s="46" t="s">
        <v>102</v>
      </c>
      <c r="C203" s="21" t="s">
        <v>360</v>
      </c>
      <c r="D203" s="110">
        <f>D205</f>
        <v>14000</v>
      </c>
      <c r="E203" s="94">
        <f>E204</f>
        <v>0</v>
      </c>
      <c r="F203" s="120">
        <f t="shared" si="20"/>
        <v>14000</v>
      </c>
    </row>
    <row r="204" spans="1:6" ht="22.5">
      <c r="A204" s="19" t="s">
        <v>129</v>
      </c>
      <c r="B204" s="46" t="s">
        <v>102</v>
      </c>
      <c r="C204" s="21" t="s">
        <v>361</v>
      </c>
      <c r="D204" s="110">
        <f>D205</f>
        <v>14000</v>
      </c>
      <c r="E204" s="94">
        <f>E205</f>
        <v>0</v>
      </c>
      <c r="F204" s="120">
        <f t="shared" si="20"/>
        <v>14000</v>
      </c>
    </row>
    <row r="205" spans="1:6">
      <c r="A205" s="19" t="s">
        <v>131</v>
      </c>
      <c r="B205" s="46" t="s">
        <v>102</v>
      </c>
      <c r="C205" s="21" t="s">
        <v>362</v>
      </c>
      <c r="D205" s="110">
        <v>14000</v>
      </c>
      <c r="E205" s="94">
        <v>0</v>
      </c>
      <c r="F205" s="120">
        <f t="shared" si="20"/>
        <v>14000</v>
      </c>
    </row>
    <row r="206" spans="1:6" ht="9" customHeight="1">
      <c r="A206" s="49"/>
      <c r="B206" s="50"/>
      <c r="C206" s="51"/>
      <c r="D206" s="114"/>
      <c r="E206" s="104"/>
      <c r="F206" s="104"/>
    </row>
    <row r="207" spans="1:6" ht="13.5" customHeight="1">
      <c r="A207" s="52" t="s">
        <v>363</v>
      </c>
      <c r="B207" s="53" t="s">
        <v>364</v>
      </c>
      <c r="C207" s="54" t="s">
        <v>103</v>
      </c>
      <c r="D207" s="105"/>
      <c r="E207" s="105">
        <v>499275.67</v>
      </c>
      <c r="F207" s="123" t="s">
        <v>365</v>
      </c>
    </row>
  </sheetData>
  <mergeCells count="8">
    <mergeCell ref="F4:F9"/>
    <mergeCell ref="C4:C9"/>
    <mergeCell ref="A2:D2"/>
    <mergeCell ref="A4:A11"/>
    <mergeCell ref="B4:B11"/>
    <mergeCell ref="D4:D11"/>
    <mergeCell ref="E4:E9"/>
    <mergeCell ref="E2:F2"/>
  </mergeCells>
  <conditionalFormatting sqref="E14:F14 E16:F16 E28:F29 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topLeftCell="A8" workbookViewId="0">
      <selection activeCell="I17" sqref="I17"/>
    </sheetView>
  </sheetViews>
  <sheetFormatPr defaultRowHeight="12.75" customHeight="1"/>
  <cols>
    <col min="1" max="1" width="29" customWidth="1"/>
    <col min="2" max="2" width="5.5703125" customWidth="1"/>
    <col min="3" max="3" width="22.5703125" customWidth="1"/>
    <col min="4" max="4" width="16.42578125" customWidth="1"/>
    <col min="5" max="5" width="15.42578125" customWidth="1"/>
    <col min="6" max="6" width="15.28515625" customWidth="1"/>
  </cols>
  <sheetData>
    <row r="1" spans="1:6" ht="11.1" customHeight="1">
      <c r="A1" s="159" t="s">
        <v>366</v>
      </c>
      <c r="B1" s="159"/>
      <c r="C1" s="159"/>
      <c r="D1" s="159"/>
      <c r="E1" s="159"/>
      <c r="F1" s="159"/>
    </row>
    <row r="2" spans="1:6" ht="13.15" customHeight="1">
      <c r="A2" s="145" t="s">
        <v>367</v>
      </c>
      <c r="B2" s="145"/>
      <c r="C2" s="145"/>
      <c r="D2" s="145"/>
      <c r="E2" s="145"/>
      <c r="F2" s="145"/>
    </row>
    <row r="3" spans="1:6" ht="9" customHeight="1" thickBot="1">
      <c r="A3" s="3"/>
      <c r="B3" s="55"/>
      <c r="C3" s="34"/>
      <c r="D3" s="5"/>
      <c r="E3" s="5"/>
      <c r="F3" s="34"/>
    </row>
    <row r="4" spans="1:6" ht="13.9" customHeight="1">
      <c r="A4" s="136" t="s">
        <v>21</v>
      </c>
      <c r="B4" s="130" t="s">
        <v>22</v>
      </c>
      <c r="C4" s="152" t="s">
        <v>368</v>
      </c>
      <c r="D4" s="133" t="s">
        <v>24</v>
      </c>
      <c r="E4" s="133" t="s">
        <v>25</v>
      </c>
      <c r="F4" s="139" t="s">
        <v>26</v>
      </c>
    </row>
    <row r="5" spans="1:6" ht="4.9000000000000004" customHeight="1">
      <c r="A5" s="137"/>
      <c r="B5" s="131"/>
      <c r="C5" s="153"/>
      <c r="D5" s="134"/>
      <c r="E5" s="134"/>
      <c r="F5" s="140"/>
    </row>
    <row r="6" spans="1:6" ht="6" customHeight="1">
      <c r="A6" s="137"/>
      <c r="B6" s="131"/>
      <c r="C6" s="153"/>
      <c r="D6" s="134"/>
      <c r="E6" s="134"/>
      <c r="F6" s="140"/>
    </row>
    <row r="7" spans="1:6" ht="4.9000000000000004" customHeight="1">
      <c r="A7" s="137"/>
      <c r="B7" s="131"/>
      <c r="C7" s="153"/>
      <c r="D7" s="134"/>
      <c r="E7" s="134"/>
      <c r="F7" s="140"/>
    </row>
    <row r="8" spans="1:6" ht="6" customHeight="1">
      <c r="A8" s="137"/>
      <c r="B8" s="131"/>
      <c r="C8" s="153"/>
      <c r="D8" s="134"/>
      <c r="E8" s="134"/>
      <c r="F8" s="140"/>
    </row>
    <row r="9" spans="1:6" ht="6" customHeight="1">
      <c r="A9" s="137"/>
      <c r="B9" s="131"/>
      <c r="C9" s="153"/>
      <c r="D9" s="134"/>
      <c r="E9" s="134"/>
      <c r="F9" s="140"/>
    </row>
    <row r="10" spans="1:6" ht="18" customHeight="1">
      <c r="A10" s="138"/>
      <c r="B10" s="132"/>
      <c r="C10" s="160"/>
      <c r="D10" s="135"/>
      <c r="E10" s="135"/>
      <c r="F10" s="141"/>
    </row>
    <row r="11" spans="1:6" ht="13.5" customHeight="1" thickBot="1">
      <c r="A11" s="14">
        <v>1</v>
      </c>
      <c r="B11" s="15">
        <v>2</v>
      </c>
      <c r="C11" s="16">
        <v>3</v>
      </c>
      <c r="D11" s="17" t="s">
        <v>27</v>
      </c>
      <c r="E11" s="37" t="s">
        <v>28</v>
      </c>
      <c r="F11" s="18" t="s">
        <v>29</v>
      </c>
    </row>
    <row r="12" spans="1:6" ht="22.5">
      <c r="A12" s="56" t="s">
        <v>369</v>
      </c>
      <c r="B12" s="57" t="s">
        <v>370</v>
      </c>
      <c r="C12" s="58" t="s">
        <v>103</v>
      </c>
      <c r="D12" s="59">
        <f>D18</f>
        <v>0</v>
      </c>
      <c r="E12" s="59">
        <f>E18</f>
        <v>-499275.67</v>
      </c>
      <c r="F12" s="60">
        <f>F18</f>
        <v>-499275.67</v>
      </c>
    </row>
    <row r="13" spans="1:6">
      <c r="A13" s="61" t="s">
        <v>33</v>
      </c>
      <c r="B13" s="62"/>
      <c r="C13" s="63"/>
      <c r="D13" s="64"/>
      <c r="E13" s="64"/>
      <c r="F13" s="65"/>
    </row>
    <row r="14" spans="1:6" ht="22.5">
      <c r="A14" s="38" t="s">
        <v>371</v>
      </c>
      <c r="B14" s="66" t="s">
        <v>372</v>
      </c>
      <c r="C14" s="67" t="s">
        <v>103</v>
      </c>
      <c r="D14" s="41" t="s">
        <v>42</v>
      </c>
      <c r="E14" s="41" t="s">
        <v>42</v>
      </c>
      <c r="F14" s="42" t="s">
        <v>42</v>
      </c>
    </row>
    <row r="15" spans="1:6">
      <c r="A15" s="61" t="s">
        <v>373</v>
      </c>
      <c r="B15" s="62"/>
      <c r="C15" s="63"/>
      <c r="D15" s="64"/>
      <c r="E15" s="64"/>
      <c r="F15" s="65"/>
    </row>
    <row r="16" spans="1:6" ht="22.5">
      <c r="A16" s="38" t="s">
        <v>374</v>
      </c>
      <c r="B16" s="66" t="s">
        <v>375</v>
      </c>
      <c r="C16" s="67" t="s">
        <v>103</v>
      </c>
      <c r="D16" s="41" t="s">
        <v>42</v>
      </c>
      <c r="E16" s="41" t="s">
        <v>42</v>
      </c>
      <c r="F16" s="42" t="s">
        <v>42</v>
      </c>
    </row>
    <row r="17" spans="1:6">
      <c r="A17" s="61" t="s">
        <v>373</v>
      </c>
      <c r="B17" s="62"/>
      <c r="C17" s="63"/>
      <c r="D17" s="64"/>
      <c r="E17" s="64"/>
      <c r="F17" s="65"/>
    </row>
    <row r="18" spans="1:6">
      <c r="A18" s="56" t="s">
        <v>376</v>
      </c>
      <c r="B18" s="57" t="s">
        <v>377</v>
      </c>
      <c r="C18" s="58" t="s">
        <v>411</v>
      </c>
      <c r="D18" s="82">
        <f>D19</f>
        <v>0</v>
      </c>
      <c r="E18" s="82">
        <f>E19</f>
        <v>-499275.67</v>
      </c>
      <c r="F18" s="60">
        <f>F19</f>
        <v>-499275.67</v>
      </c>
    </row>
    <row r="19" spans="1:6" ht="22.5">
      <c r="A19" s="56" t="s">
        <v>378</v>
      </c>
      <c r="B19" s="57" t="s">
        <v>377</v>
      </c>
      <c r="C19" s="58" t="s">
        <v>412</v>
      </c>
      <c r="D19" s="83">
        <f>D23+D27</f>
        <v>0</v>
      </c>
      <c r="E19" s="83">
        <f>E23+E27</f>
        <v>-499275.67</v>
      </c>
      <c r="F19" s="60">
        <f>E19</f>
        <v>-499275.67</v>
      </c>
    </row>
    <row r="20" spans="1:6" ht="22.5">
      <c r="A20" s="56" t="s">
        <v>379</v>
      </c>
      <c r="B20" s="57" t="s">
        <v>380</v>
      </c>
      <c r="C20" s="58" t="s">
        <v>413</v>
      </c>
      <c r="D20" s="84">
        <f t="shared" ref="D20:E22" si="0">D21</f>
        <v>-30158400</v>
      </c>
      <c r="E20" s="84">
        <f t="shared" si="0"/>
        <v>-770529.74</v>
      </c>
      <c r="F20" s="60" t="s">
        <v>365</v>
      </c>
    </row>
    <row r="21" spans="1:6" ht="22.5">
      <c r="A21" s="56" t="s">
        <v>414</v>
      </c>
      <c r="B21" s="57" t="s">
        <v>380</v>
      </c>
      <c r="C21" s="58" t="s">
        <v>415</v>
      </c>
      <c r="D21" s="85">
        <f t="shared" si="0"/>
        <v>-30158400</v>
      </c>
      <c r="E21" s="85">
        <f t="shared" si="0"/>
        <v>-770529.74</v>
      </c>
      <c r="F21" s="47" t="s">
        <v>365</v>
      </c>
    </row>
    <row r="22" spans="1:6" ht="22.5">
      <c r="A22" s="56" t="s">
        <v>416</v>
      </c>
      <c r="B22" s="57" t="s">
        <v>380</v>
      </c>
      <c r="C22" s="58" t="s">
        <v>417</v>
      </c>
      <c r="D22" s="85">
        <f t="shared" si="0"/>
        <v>-30158400</v>
      </c>
      <c r="E22" s="85">
        <f t="shared" si="0"/>
        <v>-770529.74</v>
      </c>
      <c r="F22" s="60" t="s">
        <v>365</v>
      </c>
    </row>
    <row r="23" spans="1:6" ht="33.75">
      <c r="A23" s="19" t="s">
        <v>381</v>
      </c>
      <c r="B23" s="20" t="s">
        <v>380</v>
      </c>
      <c r="C23" s="68" t="s">
        <v>418</v>
      </c>
      <c r="D23" s="86">
        <v>-30158400</v>
      </c>
      <c r="E23" s="86">
        <v>-770529.74</v>
      </c>
      <c r="F23" s="47" t="s">
        <v>365</v>
      </c>
    </row>
    <row r="24" spans="1:6" ht="12.75" customHeight="1">
      <c r="A24" s="56" t="s">
        <v>382</v>
      </c>
      <c r="B24" s="57" t="s">
        <v>383</v>
      </c>
      <c r="C24" s="58" t="s">
        <v>419</v>
      </c>
      <c r="D24" s="87">
        <f t="shared" ref="D24:E26" si="1">D25</f>
        <v>30158400</v>
      </c>
      <c r="E24" s="87">
        <v>271254.07</v>
      </c>
      <c r="F24" s="60" t="s">
        <v>365</v>
      </c>
    </row>
    <row r="25" spans="1:6" ht="12.75" customHeight="1">
      <c r="A25" s="56" t="s">
        <v>420</v>
      </c>
      <c r="B25" s="57" t="s">
        <v>383</v>
      </c>
      <c r="C25" s="58" t="s">
        <v>421</v>
      </c>
      <c r="D25" s="87">
        <f t="shared" si="1"/>
        <v>30158400</v>
      </c>
      <c r="E25" s="87">
        <f>E24</f>
        <v>271254.07</v>
      </c>
      <c r="F25" s="47" t="s">
        <v>365</v>
      </c>
    </row>
    <row r="26" spans="1:6" ht="12.75" customHeight="1">
      <c r="A26" s="56" t="s">
        <v>422</v>
      </c>
      <c r="B26" s="57" t="s">
        <v>383</v>
      </c>
      <c r="C26" s="58" t="s">
        <v>423</v>
      </c>
      <c r="D26" s="87">
        <f t="shared" si="1"/>
        <v>30158400</v>
      </c>
      <c r="E26" s="87">
        <f>E24</f>
        <v>271254.07</v>
      </c>
      <c r="F26" s="60" t="s">
        <v>365</v>
      </c>
    </row>
    <row r="27" spans="1:6" ht="12.75" customHeight="1" thickBot="1">
      <c r="A27" s="19" t="s">
        <v>384</v>
      </c>
      <c r="B27" s="20" t="s">
        <v>383</v>
      </c>
      <c r="C27" s="68" t="s">
        <v>424</v>
      </c>
      <c r="D27" s="88">
        <v>30158400</v>
      </c>
      <c r="E27" s="88">
        <f>E24</f>
        <v>271254.07</v>
      </c>
      <c r="F27" s="47" t="s">
        <v>365</v>
      </c>
    </row>
    <row r="28" spans="1:6" ht="12.75" customHeight="1">
      <c r="A28" s="69"/>
      <c r="B28" s="70"/>
      <c r="C28" s="71"/>
      <c r="D28" s="72"/>
      <c r="E28" s="72"/>
      <c r="F28" s="73"/>
    </row>
    <row r="29" spans="1:6" ht="12.75" customHeight="1">
      <c r="A29" s="74" t="s">
        <v>401</v>
      </c>
      <c r="B29" s="75"/>
      <c r="C29" s="76" t="s">
        <v>402</v>
      </c>
      <c r="D29" s="76"/>
      <c r="E29" s="81"/>
      <c r="F29" s="81"/>
    </row>
    <row r="30" spans="1:6" ht="12.75" hidden="1" customHeight="1">
      <c r="A30" s="77" t="s">
        <v>403</v>
      </c>
      <c r="B30" s="75"/>
      <c r="C30" s="76" t="s">
        <v>404</v>
      </c>
      <c r="D30" s="76"/>
      <c r="E30" s="81"/>
      <c r="F30" s="81"/>
    </row>
    <row r="31" spans="1:6" ht="12.75" customHeight="1">
      <c r="A31" s="78" t="s">
        <v>405</v>
      </c>
      <c r="B31" s="75"/>
      <c r="C31" s="76"/>
      <c r="D31" s="76"/>
      <c r="E31" s="81"/>
      <c r="F31" s="81"/>
    </row>
    <row r="32" spans="1:6" ht="12.75" customHeight="1">
      <c r="A32" s="77" t="s">
        <v>406</v>
      </c>
      <c r="B32" s="75"/>
      <c r="C32" s="76" t="s">
        <v>407</v>
      </c>
      <c r="D32" s="76"/>
      <c r="E32" s="81"/>
      <c r="F32" s="81"/>
    </row>
    <row r="33" spans="1:6">
      <c r="A33" s="78" t="s">
        <v>408</v>
      </c>
      <c r="B33" s="75"/>
      <c r="C33" s="76"/>
      <c r="D33" s="76"/>
      <c r="E33" s="81"/>
      <c r="F33" s="81"/>
    </row>
    <row r="34" spans="1:6">
      <c r="A34" s="78" t="s">
        <v>409</v>
      </c>
      <c r="B34" s="75"/>
      <c r="C34" s="76" t="s">
        <v>476</v>
      </c>
      <c r="D34" s="76"/>
      <c r="E34" s="81"/>
      <c r="F34" s="81"/>
    </row>
    <row r="35" spans="1:6">
      <c r="A35" s="78" t="s">
        <v>410</v>
      </c>
      <c r="B35" s="75"/>
      <c r="C35" s="76"/>
      <c r="D35" s="76"/>
      <c r="E35" s="81"/>
      <c r="F35" s="81"/>
    </row>
    <row r="36" spans="1:6">
      <c r="A36" s="78"/>
      <c r="B36" s="75"/>
      <c r="C36" s="76"/>
      <c r="D36" s="76"/>
      <c r="E36" s="81"/>
      <c r="F36" s="81"/>
    </row>
    <row r="37" spans="1:6">
      <c r="A37" s="79" t="s">
        <v>475</v>
      </c>
      <c r="B37" s="80"/>
      <c r="C37" s="81"/>
      <c r="D37" s="81"/>
      <c r="E37" s="81"/>
      <c r="F37" s="8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41:F41">
    <cfRule type="cellIs" priority="2" stopIfTrue="1" operator="equal">
      <formula>0</formula>
    </cfRule>
  </conditionalFormatting>
  <conditionalFormatting sqref="E43:F43">
    <cfRule type="cellIs" priority="3" stopIfTrue="1" operator="equal">
      <formula>0</formula>
    </cfRule>
  </conditionalFormatting>
  <conditionalFormatting sqref="E114:F11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385</v>
      </c>
      <c r="B1" t="s">
        <v>28</v>
      </c>
    </row>
    <row r="2" spans="1:2">
      <c r="A2" t="s">
        <v>386</v>
      </c>
      <c r="B2" t="s">
        <v>387</v>
      </c>
    </row>
    <row r="3" spans="1:2">
      <c r="A3" t="s">
        <v>388</v>
      </c>
      <c r="B3" t="s">
        <v>5</v>
      </c>
    </row>
    <row r="4" spans="1:2">
      <c r="A4" t="s">
        <v>389</v>
      </c>
      <c r="B4" t="s">
        <v>390</v>
      </c>
    </row>
    <row r="5" spans="1:2">
      <c r="A5" t="s">
        <v>391</v>
      </c>
      <c r="B5" t="s">
        <v>392</v>
      </c>
    </row>
    <row r="6" spans="1:2">
      <c r="A6" t="s">
        <v>393</v>
      </c>
      <c r="B6" t="s">
        <v>394</v>
      </c>
    </row>
    <row r="7" spans="1:2">
      <c r="A7" t="s">
        <v>395</v>
      </c>
      <c r="B7" t="s">
        <v>394</v>
      </c>
    </row>
    <row r="8" spans="1:2">
      <c r="A8" t="s">
        <v>396</v>
      </c>
      <c r="B8" t="s">
        <v>397</v>
      </c>
    </row>
    <row r="9" spans="1:2">
      <c r="A9" t="s">
        <v>398</v>
      </c>
      <c r="B9" t="s">
        <v>399</v>
      </c>
    </row>
    <row r="10" spans="1:2">
      <c r="A10" t="s">
        <v>400</v>
      </c>
      <c r="B10" t="s">
        <v>392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rep:2.47.0.105</dc:description>
  <cp:lastModifiedBy>ProdexComp</cp:lastModifiedBy>
  <cp:lastPrinted>2020-06-18T12:58:42Z</cp:lastPrinted>
  <dcterms:created xsi:type="dcterms:W3CDTF">2019-02-19T14:23:16Z</dcterms:created>
  <dcterms:modified xsi:type="dcterms:W3CDTF">2020-09-30T07:18:39Z</dcterms:modified>
</cp:coreProperties>
</file>