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<sst xmlns="http://schemas.openxmlformats.org/spreadsheetml/2006/main" count="642" uniqueCount="421">
  <si>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</si>
  <si>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</si>
  <si>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</si>
  <si>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</si>
  <si>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</si>
  <si>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</si>
  <si>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</si>
  <si>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</si>
  <si>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</si>
  <si>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</si>
  <si>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</si>
  <si>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</si>
  <si>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</si>
  <si>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</si>
  <si>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</si>
  <si>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</si>
  <si>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</si>
  <si>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</si>
  <si>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</si>
  <si>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</si>
  <si>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</si>
  <si>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</si>
  <si>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</si>
  <si>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</si>
  <si>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</si>
  <si>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</si>
  <si>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</si>
  <si>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</si>
  <si>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</si>
  <si>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</si>
  <si>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</si>
  <si>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</si>
  <si>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</si>
  <si>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</si>
  <si>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</si>
  <si>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</si>
  <si>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</si>
  <si>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</si>
  <si>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</si>
  <si>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</si>
  <si>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</si>
  <si>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</si>
  <si>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</si>
  <si>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</si>
  <si>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</si>
  <si>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</si>
  <si>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</si>
  <si>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</si>
  <si>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</si>
  <si>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</si>
  <si>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</si>
  <si>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</si>
  <si>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</si>
  <si>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</si>
  <si>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</si>
  <si>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</si>
  <si>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</si>
  <si>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</si>
  <si>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</si>
  <si>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</si>
  <si>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</si>
  <si>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</si>
  <si>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</si>
  <si>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</si>
  <si>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</si>
  <si>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</si>
  <si>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</si>
  <si>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</si>
  <si>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</si>
  <si>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</si>
  <si>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</si>
  <si>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</si>
  <si>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</si>
  <si>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</si>
  <si>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</si>
  <si>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</si>
  <si>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</si>
  <si>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</si>
  <si>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</si>
  <si>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</si>
  <si>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</si>
  <si>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</si>
  <si>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</si>
  <si>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</si>
  <si>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</si>
  <si>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</si>
  <si>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</si>
  <si>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</si>
  <si>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</si>
  <si>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</si>
  <si>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</si>
  <si>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</si>
  <si>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</si>
  <si>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</si>
  <si>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</si>
  <si>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</si>
  <si>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</si>
  <si>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</si>
  <si>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</si>
  <si>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«Развитие жилищно-коммунального хозяйства Владимировского сельского поселения»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</si>
  <si>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</si>
  <si>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</si>
  <si>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</si>
  <si>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</si>
  <si>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</si>
  <si>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</si>
  <si>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</si>
  <si>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</si>
  <si>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</si>
  <si>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</si>
  <si>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</si>
  <si>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</si>
  <si>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</si>
  <si>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</si>
  <si>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</si>
  <si>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</si>
  <si>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</si>
  <si>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</si>
  <si>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</si>
  <si>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</si>
  <si>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</si>
  <si>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</si>
  <si>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</si>
  <si>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</si>
  <si>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</si>
  <si>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</si>
  <si>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</si>
  <si>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</si>
  <si>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</si>
  <si>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</si>
  <si>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</si>
  <si>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</si>
  <si>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</si>
  <si>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</si>
  <si>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</si>
  <si>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</si>
  <si>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</si>
  <si>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</si>
  <si>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</si>
  <si>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</si>
  <si>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</si>
  <si>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</si>
  <si>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</si>
  <si>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</si>
  <si>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</si>
  <si>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</si>
  <si>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</si>
  <si>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</si>
  <si>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</si>
  <si>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</si>
  <si>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</si>
  <si>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</si>
  <si>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</si>
  <si>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</si>
  <si>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</si>
  <si>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</si>
  <si>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</si>
  <si>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</si>
  <si>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</si>
  <si>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</si>
  <si>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</si>
  <si>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</si>
  <si>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</si>
  <si>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</si>
  <si>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</si>
  <si>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</si>
  <si>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</si>
  <si>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</si>
  <si>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</si>
  <si>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</si>
  <si>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</si>
  <si>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</si>
  <si>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</si>
  <si>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</si>
  <si>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</si>
  <si>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</si>
  <si>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</si>
  <si>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</si>
  <si>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</si>
  <si>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</si>
  <si>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</si>
  <si>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</si>
  <si>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</si>
  <si>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</si>
  <si>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</si>
  <si>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</si>
  <si>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</si>
  <si>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</si>
  <si>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</si>
  <si>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</si>
  <si>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</si>
  <si>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</si>
  <si>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</si>
  <si>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</si>
  <si>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</si>
  <si>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</si>
  <si>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</si>
  <si>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</si>
  <si>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</si>
  <si>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</si>
  <si>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</si>
  <si>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</si>
  <si>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</si>
  <si>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</si>
  <si>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</si>
  <si>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</si>
  <si>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</si>
  <si>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</si>
  <si>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</si>
  <si>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</si>
  <si>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</si>
  <si>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</si>
  <si>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</si>
  <si>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</si>
  <si>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</si>
  <si>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</si>
  <si>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</si>
  <si>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</si>
  <si>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</si>
  <si>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</si>
  <si>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</si>
  <si>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</si>
  <si>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</si>
  <si>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</si>
  <si>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</si>
  <si>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</si>
  <si>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</si>
  <si>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</si>
  <si>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</si>
  <si>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</si>
  <si>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</si>
  <si>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</si>
  <si>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</si>
  <si>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</si>
  <si>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</si>
  <si>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</si>
  <si>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</si>
  <si>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</si>
  <si>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</si>
  <si>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</si>
  <si>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</si>
  <si>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</si>
  <si>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</si>
  <si>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</si>
  <si>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</si>
  <si>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</si>
  <si>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</si>
  <si>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</si>
  <si>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</si>
  <si>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</si>
  <si>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</si>
  <si>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</si>
  <si>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</si>
  <si>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</si>
  <si>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</si>
  <si>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</si>
  <si>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</si>
  <si>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</si>
  <si>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</si>
  <si>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</si>
  <si>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</si>
  <si>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</si>
  <si>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</si>
  <si>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</si>
  <si>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</si>
  <si>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</si>
  <si>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</si>
  <si>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</si>
  <si>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</si>
  <si>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</si>
  <si>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</si>
  <si>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</si>
  <si>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</si>
  <si>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</si>
  <si>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</si>
  <si>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</si>
  <si>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</si>
  <si>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</si>
  <si>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</si>
  <si>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</si>
  <si>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</si>
  <si>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</si>
  <si>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</si>
  <si>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</si>
  <si>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</si>
  <si>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</si>
  <si>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</si>
  <si>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</si>
  <si>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</si>
  <si>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</si>
  <si>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</si>
  <si>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</si>
  <si>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</si>
  <si>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</si>
  <si>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</si>
  <si>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</si>
  <si>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</si>
  <si>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</si>
  <si>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</si>
  <si>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</si>
  <si>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</si>
  <si>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</si>
  <si>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</si>
  <si>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</si>
  <si>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</si>
  <si>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</si>
  <si>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</si>
  <si>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</si>
  <si>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</si>
  <si>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</si>
  <si>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</si>
  <si>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</si>
  <si>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</si>
  <si>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</si>
  <si>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</si>
  <si>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</si>
  <si>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</si>
  <si>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</si>
  <si>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</si>
  <si>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</si>
  <si>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</si>
  <si>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</si>
  <si>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</si>
  <si>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</si>
  <si>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</si>
  <si>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</si>
  <si>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</si>
  <si>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</si>
  <si>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</si>
  <si>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</si>
  <si>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</si>
  <si>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</si>
  <si>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</si>
  <si>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</si>
  <si>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</si>
  <si>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</si>
  <si>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</si>
  <si>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</si>
  <si>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</si>
  <si>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</si>
  <si>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</si>
  <si>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</si>
  <si>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</si>
  <si>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</si>
  <si>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</si>
  <si>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</si>
  <si>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</si>
  <si>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</si>
  <si>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</si>
  <si>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</si>
  <si>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</si>
  <si>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</si>
  <si>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</si>
  <si>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</si>
  <si>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</si>
  <si>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</si>
  <si>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</si>
  <si>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</si>
  <si>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</si>
  <si>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</si>
  <si>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</si>
  <si>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</si>
  <si>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</si>
  <si>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</si>
  <si>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</si>
  <si>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</si>
  <si>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</si>
  <si>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</si>
  <si>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</si>
  <si>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</si>
  <si>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</si>
  <si>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</si>
  <si>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</si>
  <si>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</si>
  <si>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</si>
  <si>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</si>
  <si>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</si>
  <si>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</si>
  <si>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</si>
  <si>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</si>
  <si>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</si>
  <si>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</si>
  <si>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</si>
  <si>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</si>
  <si>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</si>
  <si>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</si>
  <si>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</si>
  <si>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</si>
  <si>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</si>
  <si>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</si>
  <si>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</si>
  <si>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</si>
  <si>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951 1102 0720000000 000</t>
  </si>
  <si>
    <t>951 1102 0720020160 000</t>
  </si>
  <si>
    <t>951 1102 0720020160 244</t>
  </si>
  <si>
    <t>финансового органа    Администрация Владимировского сельского поселения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</si>
  <si>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</si>
  <si>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</si>
  <si>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</si>
  <si>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</si>
  <si>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 xml:space="preserve">Наименование публично-правового образования         Муниципальное образование                                                             "Владимировское сельское поселение" </t>
  </si>
  <si>
    <t>000  1  01  02020  01  0000  110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</si>
  <si>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</si>
  <si>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</si>
  <si>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</si>
  <si>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</si>
  <si>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951 0801 0610073850 611</t>
  </si>
  <si>
    <t>951 0801 06100S3850 611</t>
  </si>
  <si>
    <t>951 0801 0620073850 611</t>
  </si>
  <si>
    <t>951 0801 06200S3850 611</t>
  </si>
  <si>
    <t>Премии и гранты</t>
  </si>
  <si>
    <t>951 1102 0710020140 350</t>
  </si>
  <si>
    <t>951 0502 0510020270 810</t>
  </si>
  <si>
    <t>01.12.2016</t>
  </si>
  <si>
    <t xml:space="preserve">                                                на  1 декабря 2016 г.</t>
  </si>
  <si>
    <t>12 декабря 2016  г.</t>
  </si>
  <si>
    <t xml:space="preserve"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 муниципальной программы Владимировского сельского поселения «Развитие культуры» (Субсидии бюджетным учреждениям финансовое обеспечение государственного (муниципального) заданияна оказание государственных (муниципальных) услуг (выполнение работ)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</si>
  <si>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</si>
  <si>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Владимировского сельского поселения " муниципальной программы Владимировского сельского поселения "благоустройство территории и жилищнкоммунальное хозяйство Владимировского сельского поселения" (Субсидии юридическим лицам (кроме некоммерческих организаций), индивидуальным предпринимателям, физическим лицам)</t>
  </si>
  <si>
    <t>Расходы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</si>
  <si>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 (Субсидии бюджетным учреждениям на финансовое обеспечение государственного (муниципального)задания на оказание государственных(муниципальных) услуг (выполнение работ)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</si>
</sst>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27" xfId="53" applyNumberFormat="1" applyFont="1" applyBorder="1" applyAlignment="1">
      <alignment wrapText="1"/>
      <protection/>
    </xf>
    <xf numFmtId="0" fontId="9" fillId="0" borderId="10" xfId="53" applyNumberFormat="1" applyFont="1" applyBorder="1" applyAlignment="1">
      <alignment wrapText="1"/>
      <protection/>
    </xf>
    <xf numFmtId="49" fontId="9" fillId="0" borderId="10" xfId="56" applyNumberFormat="1" applyFont="1" applyBorder="1">
      <alignment/>
      <protection/>
    </xf>
    <xf numFmtId="0" fontId="9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43" fontId="11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1" fillId="0" borderId="0" xfId="67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11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vertical="top" wrapText="1"/>
    </xf>
    <xf numFmtId="43" fontId="11" fillId="0" borderId="27" xfId="57" applyNumberFormat="1" applyFont="1" applyBorder="1" applyAlignment="1">
      <alignment horizontal="right"/>
      <protection/>
    </xf>
    <xf numFmtId="43" fontId="11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3" fontId="11" fillId="0" borderId="10" xfId="57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wrapText="1"/>
    </xf>
    <xf numFmtId="43" fontId="11" fillId="0" borderId="10" xfId="58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horizontal="right" wrapText="1"/>
    </xf>
    <xf numFmtId="43" fontId="1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9" fillId="0" borderId="10" xfId="53" applyNumberFormat="1" applyFont="1" applyBorder="1" applyAlignment="1">
      <alignment wrapText="1"/>
      <protection/>
    </xf>
    <xf numFmtId="0" fontId="11" fillId="0" borderId="10" xfId="0" applyFont="1" applyFill="1" applyBorder="1" applyAlignment="1">
      <alignment horizontal="center" wrapText="1"/>
    </xf>
    <xf numFmtId="49" fontId="9" fillId="0" borderId="10" xfId="56" applyNumberFormat="1" applyFont="1" applyBorder="1">
      <alignment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64">
      <selection activeCell="E67" sqref="E67"/>
    </sheetView>
  </sheetViews>
  <sheetFormatPr defaultColWidth="9.140625" defaultRowHeight="15"/>
  <cols>
    <col min="1" max="1" width="26.7109375" style="0" customWidth="1"/>
    <col min="2" max="2" width="4.8515625" style="0" customWidth="1"/>
    <col min="3" max="3" width="24.28125" style="0" customWidth="1"/>
    <col min="4" max="4" width="15.57421875" style="0" customWidth="1"/>
    <col min="5" max="5" width="14.57421875" style="0" customWidth="1"/>
    <col min="6" max="6" width="13.7109375" style="0" customWidth="1"/>
    <col min="8" max="8" width="11.7109375" style="0" bestFit="1" customWidth="1"/>
    <col min="9" max="9" width="13.28125" style="0" bestFit="1" customWidth="1"/>
  </cols>
  <sheetData>
    <row r="1" spans="1:6" ht="15">
      <c r="A1" s="1"/>
      <c r="B1" s="1"/>
      <c r="C1" s="1"/>
      <c r="D1" s="118" t="s">
        <v>251</v>
      </c>
      <c r="E1" s="118"/>
      <c r="F1" s="118"/>
    </row>
    <row r="2" spans="1:6" ht="15">
      <c r="A2" s="1"/>
      <c r="B2" s="1"/>
      <c r="C2" s="1"/>
      <c r="D2" s="118"/>
      <c r="E2" s="118"/>
      <c r="F2" s="118"/>
    </row>
    <row r="3" spans="1:6" ht="15.75" thickBot="1">
      <c r="A3" s="147" t="s">
        <v>0</v>
      </c>
      <c r="B3" s="147"/>
      <c r="C3" s="147"/>
      <c r="D3" s="147"/>
      <c r="E3" s="135"/>
      <c r="F3" s="23" t="s">
        <v>1</v>
      </c>
    </row>
    <row r="4" spans="1:6" ht="12.75" customHeight="1">
      <c r="A4" s="5"/>
      <c r="B4" s="5"/>
      <c r="C4" s="5"/>
      <c r="D4" s="132" t="s">
        <v>398</v>
      </c>
      <c r="E4" s="133" t="s">
        <v>399</v>
      </c>
      <c r="F4" s="136" t="s">
        <v>2</v>
      </c>
    </row>
    <row r="5" spans="1:6" ht="15">
      <c r="A5" s="148" t="s">
        <v>414</v>
      </c>
      <c r="B5" s="148"/>
      <c r="C5" s="148"/>
      <c r="D5" s="148"/>
      <c r="E5" s="137" t="s">
        <v>3</v>
      </c>
      <c r="F5" s="4" t="s">
        <v>413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395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46" t="s">
        <v>400</v>
      </c>
      <c r="B8" s="146"/>
      <c r="C8" s="146"/>
      <c r="D8" s="146"/>
      <c r="E8" s="6" t="s">
        <v>75</v>
      </c>
      <c r="F8" s="4" t="s">
        <v>76</v>
      </c>
    </row>
    <row r="9" spans="1:6" ht="15">
      <c r="A9" s="8" t="s">
        <v>151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8" t="s">
        <v>10</v>
      </c>
    </row>
    <row r="11" spans="1:6" ht="15">
      <c r="A11" s="5"/>
      <c r="B11" s="24"/>
      <c r="C11" s="24" t="s">
        <v>11</v>
      </c>
      <c r="D11" s="6"/>
      <c r="E11" s="6"/>
      <c r="F11" s="139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9">
        <v>2</v>
      </c>
      <c r="C16" s="119">
        <v>3</v>
      </c>
      <c r="D16" s="18" t="s">
        <v>24</v>
      </c>
      <c r="E16" s="18" t="s">
        <v>25</v>
      </c>
      <c r="F16" s="120" t="s">
        <v>26</v>
      </c>
    </row>
    <row r="17" spans="1:6" s="59" customFormat="1" ht="15">
      <c r="A17" s="103" t="s">
        <v>157</v>
      </c>
      <c r="B17" s="121">
        <v>10</v>
      </c>
      <c r="C17" s="122"/>
      <c r="D17" s="123">
        <f>D19+D54</f>
        <v>9382400</v>
      </c>
      <c r="E17" s="123">
        <f>E19+E54</f>
        <v>8532735.11</v>
      </c>
      <c r="F17" s="124">
        <f>SUM(F19+F55)</f>
        <v>849664.8899999997</v>
      </c>
    </row>
    <row r="18" spans="1:6" s="59" customFormat="1" ht="15">
      <c r="A18" s="116" t="s">
        <v>250</v>
      </c>
      <c r="B18" s="125"/>
      <c r="C18" s="125"/>
      <c r="D18" s="125"/>
      <c r="E18" s="125"/>
      <c r="F18" s="125"/>
    </row>
    <row r="19" spans="1:6" s="59" customFormat="1" ht="31.5" customHeight="1">
      <c r="A19" s="104" t="s">
        <v>158</v>
      </c>
      <c r="B19" s="126">
        <v>10</v>
      </c>
      <c r="C19" s="105" t="s">
        <v>159</v>
      </c>
      <c r="D19" s="127">
        <v>5216900</v>
      </c>
      <c r="E19" s="127">
        <f>SUM(E20+E25+E31+E34+E42+E45+E49)</f>
        <v>5387935.11</v>
      </c>
      <c r="F19" s="128">
        <f>SUM(D19-E19)</f>
        <v>-171035.11000000034</v>
      </c>
    </row>
    <row r="20" spans="1:6" s="59" customFormat="1" ht="30" customHeight="1">
      <c r="A20" s="104" t="s">
        <v>160</v>
      </c>
      <c r="B20" s="126">
        <v>10</v>
      </c>
      <c r="C20" s="105" t="s">
        <v>161</v>
      </c>
      <c r="D20" s="127">
        <v>1504500</v>
      </c>
      <c r="E20" s="129">
        <f>E21</f>
        <v>1330700.9000000001</v>
      </c>
      <c r="F20" s="128">
        <f>SUM(D20-E20)</f>
        <v>173799.09999999986</v>
      </c>
    </row>
    <row r="21" spans="1:8" s="59" customFormat="1" ht="29.25" customHeight="1">
      <c r="A21" s="104" t="s">
        <v>162</v>
      </c>
      <c r="B21" s="126">
        <v>10</v>
      </c>
      <c r="C21" s="105" t="s">
        <v>163</v>
      </c>
      <c r="D21" s="127">
        <v>1504500</v>
      </c>
      <c r="E21" s="129">
        <f>E22+E23+E24</f>
        <v>1330700.9000000001</v>
      </c>
      <c r="F21" s="128">
        <f>SUM(F20)</f>
        <v>173799.09999999986</v>
      </c>
      <c r="H21" s="107"/>
    </row>
    <row r="22" spans="1:6" s="59" customFormat="1" ht="133.5" customHeight="1">
      <c r="A22" s="104" t="s">
        <v>164</v>
      </c>
      <c r="B22" s="126">
        <v>10</v>
      </c>
      <c r="C22" s="105" t="s">
        <v>165</v>
      </c>
      <c r="D22" s="127">
        <v>1504500</v>
      </c>
      <c r="E22" s="129">
        <v>1302928.86</v>
      </c>
      <c r="F22" s="128">
        <f>SUM(D22-E22)</f>
        <v>201571.1399999999</v>
      </c>
    </row>
    <row r="23" spans="1:6" s="59" customFormat="1" ht="133.5" customHeight="1">
      <c r="A23" s="104" t="s">
        <v>164</v>
      </c>
      <c r="B23" s="126">
        <v>10</v>
      </c>
      <c r="C23" s="105" t="s">
        <v>401</v>
      </c>
      <c r="D23" s="127">
        <v>0</v>
      </c>
      <c r="E23" s="129">
        <v>166.72</v>
      </c>
      <c r="F23" s="128">
        <f>SUM(D23-E23)</f>
        <v>-166.72</v>
      </c>
    </row>
    <row r="24" spans="1:6" s="59" customFormat="1" ht="84.75" customHeight="1">
      <c r="A24" s="104" t="s">
        <v>166</v>
      </c>
      <c r="B24" s="126">
        <v>10</v>
      </c>
      <c r="C24" s="105" t="s">
        <v>167</v>
      </c>
      <c r="D24" s="127" t="s">
        <v>396</v>
      </c>
      <c r="E24" s="129">
        <v>27605.32</v>
      </c>
      <c r="F24" s="128">
        <v>-27605.32</v>
      </c>
    </row>
    <row r="25" spans="1:6" s="59" customFormat="1" ht="68.25" customHeight="1">
      <c r="A25" s="104" t="s">
        <v>168</v>
      </c>
      <c r="B25" s="126">
        <v>10</v>
      </c>
      <c r="C25" s="105" t="s">
        <v>169</v>
      </c>
      <c r="D25" s="127">
        <v>836600</v>
      </c>
      <c r="E25" s="129">
        <f>SUM(E26)</f>
        <v>856868.63</v>
      </c>
      <c r="F25" s="128">
        <f>SUM(D25-E25)</f>
        <v>-20268.630000000005</v>
      </c>
    </row>
    <row r="26" spans="1:6" s="59" customFormat="1" ht="58.5" customHeight="1">
      <c r="A26" s="104" t="s">
        <v>170</v>
      </c>
      <c r="B26" s="126">
        <v>10</v>
      </c>
      <c r="C26" s="105" t="s">
        <v>171</v>
      </c>
      <c r="D26" s="127">
        <v>836600</v>
      </c>
      <c r="E26" s="127">
        <f>SUM(E27:E30)</f>
        <v>856868.63</v>
      </c>
      <c r="F26" s="128">
        <f>SUM(D26-E26)</f>
        <v>-20268.630000000005</v>
      </c>
    </row>
    <row r="27" spans="1:6" s="59" customFormat="1" ht="132" customHeight="1">
      <c r="A27" s="104" t="s">
        <v>172</v>
      </c>
      <c r="B27" s="126">
        <v>10</v>
      </c>
      <c r="C27" s="105" t="s">
        <v>173</v>
      </c>
      <c r="D27" s="127">
        <v>291600</v>
      </c>
      <c r="E27" s="129">
        <v>293661.09</v>
      </c>
      <c r="F27" s="128">
        <f>SUM(D27-E27)</f>
        <v>-2061.0900000000256</v>
      </c>
    </row>
    <row r="28" spans="1:6" s="59" customFormat="1" ht="156.75" customHeight="1">
      <c r="A28" s="104" t="s">
        <v>174</v>
      </c>
      <c r="B28" s="126">
        <v>10</v>
      </c>
      <c r="C28" s="105" t="s">
        <v>175</v>
      </c>
      <c r="D28" s="127">
        <v>5900</v>
      </c>
      <c r="E28" s="129">
        <v>4602.71</v>
      </c>
      <c r="F28" s="128">
        <f>SUM(D28-E28)</f>
        <v>1297.29</v>
      </c>
    </row>
    <row r="29" spans="1:6" s="59" customFormat="1" ht="132.75" customHeight="1">
      <c r="A29" s="104" t="s">
        <v>176</v>
      </c>
      <c r="B29" s="126">
        <v>10</v>
      </c>
      <c r="C29" s="105" t="s">
        <v>177</v>
      </c>
      <c r="D29" s="127">
        <v>539100</v>
      </c>
      <c r="E29" s="129">
        <v>603435.82</v>
      </c>
      <c r="F29" s="128">
        <f>SUM(D29-E29)</f>
        <v>-64335.81999999995</v>
      </c>
    </row>
    <row r="30" spans="1:6" s="59" customFormat="1" ht="133.5" customHeight="1">
      <c r="A30" s="104" t="s">
        <v>178</v>
      </c>
      <c r="B30" s="126">
        <v>10</v>
      </c>
      <c r="C30" s="105" t="s">
        <v>179</v>
      </c>
      <c r="D30" s="127" t="s">
        <v>396</v>
      </c>
      <c r="E30" s="129">
        <v>-44830.99</v>
      </c>
      <c r="F30" s="128">
        <v>-44830.99</v>
      </c>
    </row>
    <row r="31" spans="1:6" s="59" customFormat="1" ht="34.5" customHeight="1">
      <c r="A31" s="104" t="s">
        <v>180</v>
      </c>
      <c r="B31" s="126">
        <v>10</v>
      </c>
      <c r="C31" s="105" t="s">
        <v>181</v>
      </c>
      <c r="D31" s="127">
        <v>52000</v>
      </c>
      <c r="E31" s="129">
        <f>SUM(E32)</f>
        <v>37351.79</v>
      </c>
      <c r="F31" s="128">
        <f>SUM(F32)</f>
        <v>14648.21</v>
      </c>
    </row>
    <row r="32" spans="1:6" s="59" customFormat="1" ht="28.5" customHeight="1">
      <c r="A32" s="104" t="s">
        <v>182</v>
      </c>
      <c r="B32" s="126">
        <v>10</v>
      </c>
      <c r="C32" s="105" t="s">
        <v>183</v>
      </c>
      <c r="D32" s="127">
        <v>52000</v>
      </c>
      <c r="E32" s="129">
        <f>SUM(E33)</f>
        <v>37351.79</v>
      </c>
      <c r="F32" s="128">
        <f>SUM(F33)</f>
        <v>14648.21</v>
      </c>
    </row>
    <row r="33" spans="1:6" s="59" customFormat="1" ht="30.75" customHeight="1">
      <c r="A33" s="104" t="s">
        <v>182</v>
      </c>
      <c r="B33" s="126">
        <v>10</v>
      </c>
      <c r="C33" s="105" t="s">
        <v>184</v>
      </c>
      <c r="D33" s="127">
        <v>52000</v>
      </c>
      <c r="E33" s="129">
        <v>37351.79</v>
      </c>
      <c r="F33" s="128">
        <f>SUM(D33-E33)</f>
        <v>14648.21</v>
      </c>
    </row>
    <row r="34" spans="1:6" s="59" customFormat="1" ht="17.25" customHeight="1">
      <c r="A34" s="104" t="s">
        <v>185</v>
      </c>
      <c r="B34" s="126">
        <v>10</v>
      </c>
      <c r="C34" s="105" t="s">
        <v>186</v>
      </c>
      <c r="D34" s="127">
        <v>2773700</v>
      </c>
      <c r="E34" s="127">
        <f>SUM(E37+E36)</f>
        <v>3056512.08</v>
      </c>
      <c r="F34" s="128">
        <f>SUM(D34-E34)</f>
        <v>-282812.0800000001</v>
      </c>
    </row>
    <row r="35" spans="1:6" s="59" customFormat="1" ht="33.75" customHeight="1">
      <c r="A35" s="104" t="s">
        <v>187</v>
      </c>
      <c r="B35" s="126">
        <v>10</v>
      </c>
      <c r="C35" s="105" t="s">
        <v>188</v>
      </c>
      <c r="D35" s="127">
        <v>158800</v>
      </c>
      <c r="E35" s="129">
        <f>E36</f>
        <v>190304.01</v>
      </c>
      <c r="F35" s="128">
        <f>SUM(D35-E35)</f>
        <v>-31504.01000000001</v>
      </c>
    </row>
    <row r="36" spans="1:6" s="59" customFormat="1" ht="84" customHeight="1">
      <c r="A36" s="104" t="s">
        <v>189</v>
      </c>
      <c r="B36" s="126">
        <v>10</v>
      </c>
      <c r="C36" s="105" t="s">
        <v>190</v>
      </c>
      <c r="D36" s="127">
        <v>158800</v>
      </c>
      <c r="E36" s="129">
        <v>190304.01</v>
      </c>
      <c r="F36" s="128">
        <f>SUM(F35)</f>
        <v>-31504.01000000001</v>
      </c>
    </row>
    <row r="37" spans="1:6" s="59" customFormat="1" ht="15">
      <c r="A37" s="104" t="s">
        <v>191</v>
      </c>
      <c r="B37" s="126">
        <v>10</v>
      </c>
      <c r="C37" s="105" t="s">
        <v>192</v>
      </c>
      <c r="D37" s="127">
        <f>D38+D40</f>
        <v>2614900</v>
      </c>
      <c r="E37" s="129">
        <f>SUM(E38+E40)</f>
        <v>2866208.07</v>
      </c>
      <c r="F37" s="128">
        <f>SUM(D37-E37)</f>
        <v>-251308.06999999983</v>
      </c>
    </row>
    <row r="38" spans="1:6" s="59" customFormat="1" ht="26.25">
      <c r="A38" s="104" t="s">
        <v>193</v>
      </c>
      <c r="B38" s="126">
        <v>10</v>
      </c>
      <c r="C38" s="105" t="s">
        <v>194</v>
      </c>
      <c r="D38" s="127">
        <v>735200</v>
      </c>
      <c r="E38" s="129">
        <f>SUM(E39)</f>
        <v>1017188.57</v>
      </c>
      <c r="F38" s="128">
        <f>SUM(F39)</f>
        <v>-281988.56999999995</v>
      </c>
    </row>
    <row r="39" spans="1:6" s="59" customFormat="1" ht="68.25" customHeight="1">
      <c r="A39" s="104" t="s">
        <v>195</v>
      </c>
      <c r="B39" s="126">
        <v>10</v>
      </c>
      <c r="C39" s="105" t="s">
        <v>196</v>
      </c>
      <c r="D39" s="127">
        <v>735200</v>
      </c>
      <c r="E39" s="129">
        <v>1017188.57</v>
      </c>
      <c r="F39" s="128">
        <f>SUM(D39-E39)</f>
        <v>-281988.56999999995</v>
      </c>
    </row>
    <row r="40" spans="1:6" s="59" customFormat="1" ht="28.5" customHeight="1">
      <c r="A40" s="104" t="s">
        <v>197</v>
      </c>
      <c r="B40" s="126">
        <v>10</v>
      </c>
      <c r="C40" s="105" t="s">
        <v>198</v>
      </c>
      <c r="D40" s="127">
        <v>1879700</v>
      </c>
      <c r="E40" s="129">
        <f>SUM(E41)</f>
        <v>1849019.5</v>
      </c>
      <c r="F40" s="128">
        <f>SUM(F41)</f>
        <v>30680.5</v>
      </c>
    </row>
    <row r="41" spans="1:6" s="59" customFormat="1" ht="56.25" customHeight="1">
      <c r="A41" s="104" t="s">
        <v>199</v>
      </c>
      <c r="B41" s="126">
        <v>10</v>
      </c>
      <c r="C41" s="105" t="s">
        <v>200</v>
      </c>
      <c r="D41" s="127">
        <v>1879700</v>
      </c>
      <c r="E41" s="129">
        <v>1849019.5</v>
      </c>
      <c r="F41" s="128">
        <f>SUM(D41-E41)</f>
        <v>30680.5</v>
      </c>
    </row>
    <row r="42" spans="1:6" s="59" customFormat="1" ht="30" customHeight="1">
      <c r="A42" s="104" t="s">
        <v>201</v>
      </c>
      <c r="B42" s="126">
        <v>10</v>
      </c>
      <c r="C42" s="105" t="s">
        <v>202</v>
      </c>
      <c r="D42" s="127">
        <v>11200</v>
      </c>
      <c r="E42" s="129">
        <v>200</v>
      </c>
      <c r="F42" s="128">
        <v>11000</v>
      </c>
    </row>
    <row r="43" spans="1:6" s="59" customFormat="1" ht="85.5" customHeight="1">
      <c r="A43" s="104" t="s">
        <v>203</v>
      </c>
      <c r="B43" s="126">
        <v>10</v>
      </c>
      <c r="C43" s="105" t="s">
        <v>204</v>
      </c>
      <c r="D43" s="127">
        <v>11200</v>
      </c>
      <c r="E43" s="129">
        <v>200</v>
      </c>
      <c r="F43" s="128">
        <v>11000</v>
      </c>
    </row>
    <row r="44" spans="1:6" s="59" customFormat="1" ht="145.5" customHeight="1">
      <c r="A44" s="104" t="s">
        <v>205</v>
      </c>
      <c r="B44" s="126">
        <v>10</v>
      </c>
      <c r="C44" s="105" t="s">
        <v>206</v>
      </c>
      <c r="D44" s="127">
        <v>11200</v>
      </c>
      <c r="E44" s="129">
        <v>200</v>
      </c>
      <c r="F44" s="128">
        <v>11000</v>
      </c>
    </row>
    <row r="45" spans="1:6" s="59" customFormat="1" ht="83.25" customHeight="1">
      <c r="A45" s="104" t="s">
        <v>207</v>
      </c>
      <c r="B45" s="126">
        <v>10</v>
      </c>
      <c r="C45" s="105" t="s">
        <v>208</v>
      </c>
      <c r="D45" s="127" t="s">
        <v>396</v>
      </c>
      <c r="E45" s="129">
        <v>1.71</v>
      </c>
      <c r="F45" s="128" t="s">
        <v>397</v>
      </c>
    </row>
    <row r="46" spans="1:6" s="59" customFormat="1" ht="18" customHeight="1">
      <c r="A46" s="104" t="s">
        <v>209</v>
      </c>
      <c r="B46" s="126">
        <v>10</v>
      </c>
      <c r="C46" s="105" t="s">
        <v>210</v>
      </c>
      <c r="D46" s="127" t="s">
        <v>396</v>
      </c>
      <c r="E46" s="129">
        <v>1.71</v>
      </c>
      <c r="F46" s="128" t="s">
        <v>397</v>
      </c>
    </row>
    <row r="47" spans="1:6" s="59" customFormat="1" ht="42.75" customHeight="1">
      <c r="A47" s="104" t="s">
        <v>211</v>
      </c>
      <c r="B47" s="126">
        <v>10</v>
      </c>
      <c r="C47" s="105" t="s">
        <v>212</v>
      </c>
      <c r="D47" s="127" t="s">
        <v>396</v>
      </c>
      <c r="E47" s="129">
        <v>1.71</v>
      </c>
      <c r="F47" s="128" t="s">
        <v>397</v>
      </c>
    </row>
    <row r="48" spans="1:6" s="59" customFormat="1" ht="69" customHeight="1">
      <c r="A48" s="104" t="s">
        <v>213</v>
      </c>
      <c r="B48" s="126">
        <v>10</v>
      </c>
      <c r="C48" s="105" t="s">
        <v>214</v>
      </c>
      <c r="D48" s="127" t="s">
        <v>396</v>
      </c>
      <c r="E48" s="129">
        <v>1.71</v>
      </c>
      <c r="F48" s="128" t="s">
        <v>397</v>
      </c>
    </row>
    <row r="49" spans="1:6" s="59" customFormat="1" ht="34.5" customHeight="1">
      <c r="A49" s="104" t="s">
        <v>215</v>
      </c>
      <c r="B49" s="126">
        <v>10</v>
      </c>
      <c r="C49" s="105" t="s">
        <v>216</v>
      </c>
      <c r="D49" s="127">
        <v>38900</v>
      </c>
      <c r="E49" s="129">
        <v>106300</v>
      </c>
      <c r="F49" s="128">
        <f>SUM(D49-E49)</f>
        <v>-67400</v>
      </c>
    </row>
    <row r="50" spans="1:6" s="59" customFormat="1" ht="74.25" customHeight="1">
      <c r="A50" s="140" t="s">
        <v>402</v>
      </c>
      <c r="B50" s="141">
        <v>10</v>
      </c>
      <c r="C50" s="142" t="s">
        <v>403</v>
      </c>
      <c r="D50" s="127">
        <v>0</v>
      </c>
      <c r="E50" s="129">
        <v>106300</v>
      </c>
      <c r="F50" s="128">
        <f>D50-E50</f>
        <v>-106300</v>
      </c>
    </row>
    <row r="51" spans="1:6" s="59" customFormat="1" ht="98.25" customHeight="1">
      <c r="A51" s="140" t="s">
        <v>404</v>
      </c>
      <c r="B51" s="141">
        <v>10</v>
      </c>
      <c r="C51" s="142" t="s">
        <v>405</v>
      </c>
      <c r="D51" s="127">
        <v>0</v>
      </c>
      <c r="E51" s="129">
        <v>106300</v>
      </c>
      <c r="F51" s="128">
        <f>D51-E51</f>
        <v>-106300</v>
      </c>
    </row>
    <row r="52" spans="1:6" s="59" customFormat="1" ht="56.25" customHeight="1">
      <c r="A52" s="104" t="s">
        <v>217</v>
      </c>
      <c r="B52" s="126">
        <v>10</v>
      </c>
      <c r="C52" s="105" t="s">
        <v>218</v>
      </c>
      <c r="D52" s="127">
        <v>38900</v>
      </c>
      <c r="E52" s="129" t="s">
        <v>396</v>
      </c>
      <c r="F52" s="128">
        <v>38900</v>
      </c>
    </row>
    <row r="53" spans="1:6" s="59" customFormat="1" ht="70.5" customHeight="1">
      <c r="A53" s="104" t="s">
        <v>219</v>
      </c>
      <c r="B53" s="126">
        <v>10</v>
      </c>
      <c r="C53" s="105" t="s">
        <v>220</v>
      </c>
      <c r="D53" s="127">
        <v>38900</v>
      </c>
      <c r="E53" s="129" t="s">
        <v>396</v>
      </c>
      <c r="F53" s="128">
        <v>38900</v>
      </c>
    </row>
    <row r="54" spans="1:6" s="59" customFormat="1" ht="30.75" customHeight="1">
      <c r="A54" s="104" t="s">
        <v>221</v>
      </c>
      <c r="B54" s="126">
        <v>10</v>
      </c>
      <c r="C54" s="105" t="s">
        <v>222</v>
      </c>
      <c r="D54" s="127">
        <f>D55</f>
        <v>4165500</v>
      </c>
      <c r="E54" s="129">
        <f>E55</f>
        <v>3144800</v>
      </c>
      <c r="F54" s="130">
        <f>SUM(D54-E54)</f>
        <v>1020700</v>
      </c>
    </row>
    <row r="55" spans="1:6" s="59" customFormat="1" ht="69.75" customHeight="1">
      <c r="A55" s="104" t="s">
        <v>223</v>
      </c>
      <c r="B55" s="126">
        <v>10</v>
      </c>
      <c r="C55" s="105" t="s">
        <v>224</v>
      </c>
      <c r="D55" s="127">
        <f>D56+D59+D64</f>
        <v>4165500</v>
      </c>
      <c r="E55" s="127">
        <f>E56+E59+E64</f>
        <v>3144800</v>
      </c>
      <c r="F55" s="130">
        <f>SUM(D55-E55)</f>
        <v>1020700</v>
      </c>
    </row>
    <row r="56" spans="1:6" s="59" customFormat="1" ht="42.75" customHeight="1">
      <c r="A56" s="104" t="s">
        <v>225</v>
      </c>
      <c r="B56" s="126">
        <v>10</v>
      </c>
      <c r="C56" s="105" t="s">
        <v>226</v>
      </c>
      <c r="D56" s="127">
        <v>3222600</v>
      </c>
      <c r="E56" s="129">
        <f>E57</f>
        <v>2589600</v>
      </c>
      <c r="F56" s="128">
        <f>SUM(D56-E56)</f>
        <v>633000</v>
      </c>
    </row>
    <row r="57" spans="1:6" s="59" customFormat="1" ht="33.75" customHeight="1">
      <c r="A57" s="104" t="s">
        <v>227</v>
      </c>
      <c r="B57" s="126">
        <v>10</v>
      </c>
      <c r="C57" s="105" t="s">
        <v>228</v>
      </c>
      <c r="D57" s="127">
        <v>3222600</v>
      </c>
      <c r="E57" s="129">
        <f>E58</f>
        <v>2589600</v>
      </c>
      <c r="F57" s="128">
        <f>SUM(D57-E57)</f>
        <v>633000</v>
      </c>
    </row>
    <row r="58" spans="1:6" s="59" customFormat="1" ht="48" customHeight="1">
      <c r="A58" s="104" t="s">
        <v>229</v>
      </c>
      <c r="B58" s="126">
        <v>10</v>
      </c>
      <c r="C58" s="105" t="s">
        <v>230</v>
      </c>
      <c r="D58" s="127">
        <v>3222600</v>
      </c>
      <c r="E58" s="129">
        <v>2589600</v>
      </c>
      <c r="F58" s="128">
        <f>SUM(D58-E58)</f>
        <v>633000</v>
      </c>
    </row>
    <row r="59" spans="1:6" s="59" customFormat="1" ht="57" customHeight="1">
      <c r="A59" s="104" t="s">
        <v>231</v>
      </c>
      <c r="B59" s="126">
        <v>10</v>
      </c>
      <c r="C59" s="105" t="s">
        <v>232</v>
      </c>
      <c r="D59" s="127">
        <v>175000</v>
      </c>
      <c r="E59" s="127">
        <v>175000</v>
      </c>
      <c r="F59" s="128">
        <v>26200</v>
      </c>
    </row>
    <row r="60" spans="1:6" s="59" customFormat="1" ht="66" customHeight="1">
      <c r="A60" s="104" t="s">
        <v>233</v>
      </c>
      <c r="B60" s="126">
        <v>10</v>
      </c>
      <c r="C60" s="105" t="s">
        <v>234</v>
      </c>
      <c r="D60" s="127">
        <v>174800</v>
      </c>
      <c r="E60" s="129">
        <v>174800</v>
      </c>
      <c r="F60" s="128">
        <v>26200</v>
      </c>
    </row>
    <row r="61" spans="1:6" s="59" customFormat="1" ht="69.75" customHeight="1">
      <c r="A61" s="104" t="s">
        <v>235</v>
      </c>
      <c r="B61" s="126">
        <v>10</v>
      </c>
      <c r="C61" s="105" t="s">
        <v>236</v>
      </c>
      <c r="D61" s="127">
        <v>174800</v>
      </c>
      <c r="E61" s="129">
        <v>174800</v>
      </c>
      <c r="F61" s="128">
        <v>26200</v>
      </c>
    </row>
    <row r="62" spans="1:9" s="59" customFormat="1" ht="56.25" customHeight="1">
      <c r="A62" s="104" t="s">
        <v>237</v>
      </c>
      <c r="B62" s="126">
        <v>10</v>
      </c>
      <c r="C62" s="105" t="s">
        <v>238</v>
      </c>
      <c r="D62" s="127">
        <v>200</v>
      </c>
      <c r="E62" s="129">
        <v>200</v>
      </c>
      <c r="F62" s="128" t="s">
        <v>396</v>
      </c>
      <c r="I62" s="107"/>
    </row>
    <row r="63" spans="1:6" s="59" customFormat="1" ht="67.5" customHeight="1">
      <c r="A63" s="104" t="s">
        <v>239</v>
      </c>
      <c r="B63" s="126">
        <v>10</v>
      </c>
      <c r="C63" s="105" t="s">
        <v>240</v>
      </c>
      <c r="D63" s="127">
        <v>200</v>
      </c>
      <c r="E63" s="129">
        <v>200</v>
      </c>
      <c r="F63" s="128" t="s">
        <v>396</v>
      </c>
    </row>
    <row r="64" spans="1:6" ht="28.5" customHeight="1">
      <c r="A64" s="104" t="s">
        <v>27</v>
      </c>
      <c r="B64" s="126">
        <v>10</v>
      </c>
      <c r="C64" s="105" t="s">
        <v>241</v>
      </c>
      <c r="D64" s="127">
        <f>D65</f>
        <v>767900</v>
      </c>
      <c r="E64" s="129">
        <v>380200</v>
      </c>
      <c r="F64" s="130">
        <f>SUM(D64-E64)</f>
        <v>387700</v>
      </c>
    </row>
    <row r="65" spans="1:6" ht="40.5" customHeight="1">
      <c r="A65" s="104" t="s">
        <v>242</v>
      </c>
      <c r="B65" s="126">
        <v>10</v>
      </c>
      <c r="C65" s="105" t="s">
        <v>243</v>
      </c>
      <c r="D65" s="127">
        <f>D66</f>
        <v>767900</v>
      </c>
      <c r="E65" s="129">
        <v>380200</v>
      </c>
      <c r="F65" s="130">
        <v>387700</v>
      </c>
    </row>
    <row r="66" spans="1:6" ht="44.25" customHeight="1">
      <c r="A66" s="106" t="s">
        <v>244</v>
      </c>
      <c r="B66" s="126">
        <v>10</v>
      </c>
      <c r="C66" s="105" t="s">
        <v>245</v>
      </c>
      <c r="D66" s="127">
        <v>767900</v>
      </c>
      <c r="E66" s="129">
        <v>380200</v>
      </c>
      <c r="F66" s="130">
        <v>387700</v>
      </c>
    </row>
  </sheetData>
  <sheetProtection/>
  <mergeCells count="3">
    <mergeCell ref="A8:D8"/>
    <mergeCell ref="A3:D3"/>
    <mergeCell ref="A5:D5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38">
      <selection activeCell="E122" sqref="E122"/>
    </sheetView>
  </sheetViews>
  <sheetFormatPr defaultColWidth="9.140625" defaultRowHeight="15"/>
  <cols>
    <col min="1" max="1" width="26.00390625" style="22" customWidth="1"/>
    <col min="2" max="2" width="4.57421875" style="22" customWidth="1"/>
    <col min="3" max="3" width="24.00390625" style="22" customWidth="1"/>
    <col min="4" max="4" width="14.8515625" style="22" customWidth="1"/>
    <col min="5" max="5" width="15.8515625" style="22" customWidth="1"/>
    <col min="6" max="6" width="14.421875" style="22" customWidth="1"/>
    <col min="7" max="16384" width="9.140625" style="22" customWidth="1"/>
  </cols>
  <sheetData>
    <row r="1" spans="5:6" ht="15" customHeight="1">
      <c r="E1" s="149" t="s">
        <v>252</v>
      </c>
      <c r="F1" s="149"/>
    </row>
    <row r="2" spans="1:6" ht="15.75">
      <c r="A2" s="61"/>
      <c r="B2" s="150" t="s">
        <v>37</v>
      </c>
      <c r="C2" s="150"/>
      <c r="D2" s="150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78</v>
      </c>
      <c r="B6" s="108" t="s">
        <v>79</v>
      </c>
      <c r="C6" s="108"/>
      <c r="D6" s="110">
        <f>SUM(D7)</f>
        <v>10867100</v>
      </c>
      <c r="E6" s="110">
        <f>SUM(E8+E61+E69+E82+E94+E112+E124+E129+E101)</f>
        <v>8946328.280000001</v>
      </c>
      <c r="F6" s="110">
        <f>SUM(D6-E6)</f>
        <v>1920771.7199999988</v>
      </c>
      <c r="G6" s="66"/>
    </row>
    <row r="7" spans="1:7" s="67" customFormat="1" ht="45">
      <c r="A7" s="114" t="s">
        <v>74</v>
      </c>
      <c r="B7" s="108" t="s">
        <v>79</v>
      </c>
      <c r="C7" s="108" t="s">
        <v>259</v>
      </c>
      <c r="D7" s="110">
        <v>10867100</v>
      </c>
      <c r="E7" s="110">
        <v>8946328.28</v>
      </c>
      <c r="F7" s="110">
        <f>SUM(D7-E7)</f>
        <v>1920771.7200000007</v>
      </c>
      <c r="G7" s="66"/>
    </row>
    <row r="8" spans="1:7" s="67" customFormat="1" ht="30">
      <c r="A8" s="114" t="s">
        <v>44</v>
      </c>
      <c r="B8" s="108" t="s">
        <v>79</v>
      </c>
      <c r="C8" s="108" t="s">
        <v>260</v>
      </c>
      <c r="D8" s="110">
        <f>SUM(D10+D16+D32+D33+D38)</f>
        <v>4754000</v>
      </c>
      <c r="E8" s="110">
        <f>SUM(E9+E16+E32+E38)</f>
        <v>4055296.4499999997</v>
      </c>
      <c r="F8" s="110">
        <f>SUM(D8-E8)</f>
        <v>698703.5500000003</v>
      </c>
      <c r="G8" s="66"/>
    </row>
    <row r="9" spans="1:7" s="67" customFormat="1" ht="89.25" customHeight="1">
      <c r="A9" s="114" t="s">
        <v>45</v>
      </c>
      <c r="B9" s="108" t="s">
        <v>79</v>
      </c>
      <c r="C9" s="108" t="s">
        <v>261</v>
      </c>
      <c r="D9" s="110">
        <f aca="true" t="shared" si="0" ref="D9:E11">SUM(D10)</f>
        <v>791400</v>
      </c>
      <c r="E9" s="110">
        <f t="shared" si="0"/>
        <v>791235.92</v>
      </c>
      <c r="F9" s="110">
        <f>SUM(F10)</f>
        <v>164.08</v>
      </c>
      <c r="G9" s="66"/>
    </row>
    <row r="10" spans="1:7" s="67" customFormat="1" ht="61.5" customHeight="1">
      <c r="A10" s="114" t="s">
        <v>249</v>
      </c>
      <c r="B10" s="108" t="s">
        <v>79</v>
      </c>
      <c r="C10" s="108" t="s">
        <v>262</v>
      </c>
      <c r="D10" s="110">
        <f t="shared" si="0"/>
        <v>791400</v>
      </c>
      <c r="E10" s="110">
        <f t="shared" si="0"/>
        <v>791235.92</v>
      </c>
      <c r="F10" s="110">
        <v>164.08</v>
      </c>
      <c r="G10" s="66"/>
    </row>
    <row r="11" spans="1:7" s="67" customFormat="1" ht="60">
      <c r="A11" s="114" t="s">
        <v>63</v>
      </c>
      <c r="B11" s="108" t="s">
        <v>79</v>
      </c>
      <c r="C11" s="108" t="s">
        <v>263</v>
      </c>
      <c r="D11" s="110">
        <f t="shared" si="0"/>
        <v>791400</v>
      </c>
      <c r="E11" s="110">
        <f t="shared" si="0"/>
        <v>791235.92</v>
      </c>
      <c r="F11" s="110">
        <f>SUM(F10)</f>
        <v>164.08</v>
      </c>
      <c r="G11" s="66"/>
    </row>
    <row r="12" spans="1:7" s="67" customFormat="1" ht="62.25" customHeight="1">
      <c r="A12" s="114" t="s">
        <v>264</v>
      </c>
      <c r="B12" s="108" t="s">
        <v>79</v>
      </c>
      <c r="C12" s="108" t="s">
        <v>265</v>
      </c>
      <c r="D12" s="110">
        <f>SUM(D13:D15)</f>
        <v>791400</v>
      </c>
      <c r="E12" s="110">
        <f>SUM(E13+E14+E15)</f>
        <v>791235.92</v>
      </c>
      <c r="F12" s="110">
        <v>164.08</v>
      </c>
      <c r="G12" s="66"/>
    </row>
    <row r="13" spans="1:7" s="67" customFormat="1" ht="45">
      <c r="A13" s="114" t="s">
        <v>266</v>
      </c>
      <c r="B13" s="108" t="s">
        <v>79</v>
      </c>
      <c r="C13" s="108" t="s">
        <v>267</v>
      </c>
      <c r="D13" s="110">
        <v>585100</v>
      </c>
      <c r="E13" s="110">
        <v>585041.42</v>
      </c>
      <c r="F13" s="110">
        <f>SUM(D13-E13)</f>
        <v>58.57999999995809</v>
      </c>
      <c r="G13" s="66"/>
    </row>
    <row r="14" spans="1:7" s="67" customFormat="1" ht="81.75" customHeight="1">
      <c r="A14" s="114" t="s">
        <v>64</v>
      </c>
      <c r="B14" s="108" t="s">
        <v>79</v>
      </c>
      <c r="C14" s="108" t="s">
        <v>268</v>
      </c>
      <c r="D14" s="110">
        <v>30800</v>
      </c>
      <c r="E14" s="110">
        <v>30702</v>
      </c>
      <c r="F14" s="110">
        <f>SUM(D14-E14)</f>
        <v>98</v>
      </c>
      <c r="G14" s="66"/>
    </row>
    <row r="15" spans="1:7" s="67" customFormat="1" ht="108.75" customHeight="1">
      <c r="A15" s="114" t="s">
        <v>254</v>
      </c>
      <c r="B15" s="108" t="s">
        <v>79</v>
      </c>
      <c r="C15" s="108" t="s">
        <v>269</v>
      </c>
      <c r="D15" s="110">
        <v>175500</v>
      </c>
      <c r="E15" s="110">
        <v>175492.5</v>
      </c>
      <c r="F15" s="110">
        <f>SUM(D15-E15)</f>
        <v>7.5</v>
      </c>
      <c r="G15" s="66"/>
    </row>
    <row r="16" spans="1:7" s="67" customFormat="1" ht="125.25" customHeight="1">
      <c r="A16" s="114" t="s">
        <v>46</v>
      </c>
      <c r="B16" s="108" t="s">
        <v>79</v>
      </c>
      <c r="C16" s="108" t="s">
        <v>270</v>
      </c>
      <c r="D16" s="110">
        <f>D17+D24</f>
        <v>3236400</v>
      </c>
      <c r="E16" s="110">
        <f>E17+E24</f>
        <v>2653238.03</v>
      </c>
      <c r="F16" s="110">
        <f>SUM(D16-E16)</f>
        <v>583161.9700000002</v>
      </c>
      <c r="G16" s="66"/>
    </row>
    <row r="17" spans="1:7" s="67" customFormat="1" ht="66" customHeight="1">
      <c r="A17" s="114" t="s">
        <v>65</v>
      </c>
      <c r="B17" s="108" t="s">
        <v>79</v>
      </c>
      <c r="C17" s="108" t="s">
        <v>271</v>
      </c>
      <c r="D17" s="110">
        <f>D18+D22</f>
        <v>3236200</v>
      </c>
      <c r="E17" s="110">
        <f>E18+E22</f>
        <v>2653038.03</v>
      </c>
      <c r="F17" s="110">
        <f>SUM(D17-E17)</f>
        <v>583161.9700000002</v>
      </c>
      <c r="G17" s="66"/>
    </row>
    <row r="18" spans="1:7" s="67" customFormat="1" ht="238.5" customHeight="1">
      <c r="A18" s="114" t="s">
        <v>246</v>
      </c>
      <c r="B18" s="108" t="s">
        <v>79</v>
      </c>
      <c r="C18" s="108" t="s">
        <v>272</v>
      </c>
      <c r="D18" s="110">
        <f>SUM(D19:D21)</f>
        <v>2597300</v>
      </c>
      <c r="E18" s="110">
        <f>SUM(E19+E20+E21)</f>
        <v>2090749.2</v>
      </c>
      <c r="F18" s="110">
        <v>866550.8</v>
      </c>
      <c r="G18" s="66"/>
    </row>
    <row r="19" spans="1:7" s="67" customFormat="1" ht="45">
      <c r="A19" s="114" t="s">
        <v>266</v>
      </c>
      <c r="B19" s="108" t="s">
        <v>79</v>
      </c>
      <c r="C19" s="108" t="s">
        <v>273</v>
      </c>
      <c r="D19" s="110">
        <v>1903800</v>
      </c>
      <c r="E19" s="110">
        <v>1563728.74</v>
      </c>
      <c r="F19" s="110">
        <f>SUM(D19-E19)</f>
        <v>340071.26</v>
      </c>
      <c r="G19" s="66"/>
    </row>
    <row r="20" spans="1:7" s="67" customFormat="1" ht="75">
      <c r="A20" s="114" t="s">
        <v>64</v>
      </c>
      <c r="B20" s="108" t="s">
        <v>79</v>
      </c>
      <c r="C20" s="108" t="s">
        <v>274</v>
      </c>
      <c r="D20" s="110">
        <v>131900</v>
      </c>
      <c r="E20" s="110">
        <v>91188</v>
      </c>
      <c r="F20" s="110">
        <f>SUM(D20-E20)</f>
        <v>40712</v>
      </c>
      <c r="G20" s="66"/>
    </row>
    <row r="21" spans="1:7" s="67" customFormat="1" ht="108.75" customHeight="1">
      <c r="A21" s="114" t="s">
        <v>254</v>
      </c>
      <c r="B21" s="108" t="s">
        <v>79</v>
      </c>
      <c r="C21" s="108" t="s">
        <v>275</v>
      </c>
      <c r="D21" s="110">
        <v>561600</v>
      </c>
      <c r="E21" s="110">
        <v>435832.46</v>
      </c>
      <c r="F21" s="110">
        <f>SUM(D21-E21)</f>
        <v>125767.53999999998</v>
      </c>
      <c r="G21" s="66"/>
    </row>
    <row r="22" spans="1:7" s="67" customFormat="1" ht="228.75" customHeight="1">
      <c r="A22" s="114" t="s">
        <v>255</v>
      </c>
      <c r="B22" s="108" t="s">
        <v>79</v>
      </c>
      <c r="C22" s="108" t="s">
        <v>276</v>
      </c>
      <c r="D22" s="110">
        <f>SUM(D23)</f>
        <v>638900</v>
      </c>
      <c r="E22" s="110">
        <v>562288.83</v>
      </c>
      <c r="F22" s="110">
        <f>SUM(D22-E22)</f>
        <v>76611.17000000004</v>
      </c>
      <c r="G22" s="66"/>
    </row>
    <row r="23" spans="1:7" s="67" customFormat="1" ht="75">
      <c r="A23" s="114" t="s">
        <v>66</v>
      </c>
      <c r="B23" s="108" t="s">
        <v>79</v>
      </c>
      <c r="C23" s="108" t="s">
        <v>277</v>
      </c>
      <c r="D23" s="110">
        <v>638900</v>
      </c>
      <c r="E23" s="110">
        <v>562288.83</v>
      </c>
      <c r="F23" s="110">
        <f>SUM(D23-E23)</f>
        <v>76611.17000000004</v>
      </c>
      <c r="G23" s="66"/>
    </row>
    <row r="24" spans="1:7" s="67" customFormat="1" ht="77.25" customHeight="1">
      <c r="A24" s="114" t="s">
        <v>278</v>
      </c>
      <c r="B24" s="108" t="s">
        <v>79</v>
      </c>
      <c r="C24" s="108" t="s">
        <v>279</v>
      </c>
      <c r="D24" s="110">
        <v>200</v>
      </c>
      <c r="E24" s="110">
        <v>200</v>
      </c>
      <c r="F24" s="110">
        <v>0</v>
      </c>
      <c r="G24" s="66"/>
    </row>
    <row r="25" spans="1:7" s="67" customFormat="1" ht="35.25" customHeight="1">
      <c r="A25" s="114" t="s">
        <v>77</v>
      </c>
      <c r="B25" s="108" t="s">
        <v>79</v>
      </c>
      <c r="C25" s="108" t="s">
        <v>280</v>
      </c>
      <c r="D25" s="110">
        <f>SUM(D26)</f>
        <v>200</v>
      </c>
      <c r="E25" s="110">
        <v>200</v>
      </c>
      <c r="F25" s="110">
        <v>0</v>
      </c>
      <c r="G25" s="66"/>
    </row>
    <row r="26" spans="1:7" s="67" customFormat="1" ht="308.25" customHeight="1">
      <c r="A26" s="114" t="s">
        <v>281</v>
      </c>
      <c r="B26" s="108" t="s">
        <v>79</v>
      </c>
      <c r="C26" s="108" t="s">
        <v>282</v>
      </c>
      <c r="D26" s="110">
        <f>SUM(D27)</f>
        <v>200</v>
      </c>
      <c r="E26" s="110">
        <v>200</v>
      </c>
      <c r="F26" s="110">
        <v>0</v>
      </c>
      <c r="G26" s="66"/>
    </row>
    <row r="27" spans="1:7" s="67" customFormat="1" ht="87.75" customHeight="1">
      <c r="A27" s="114" t="s">
        <v>66</v>
      </c>
      <c r="B27" s="108" t="s">
        <v>79</v>
      </c>
      <c r="C27" s="108" t="s">
        <v>283</v>
      </c>
      <c r="D27" s="110">
        <v>200</v>
      </c>
      <c r="E27" s="110">
        <v>200</v>
      </c>
      <c r="F27" s="110">
        <v>0</v>
      </c>
      <c r="G27" s="66"/>
    </row>
    <row r="28" spans="1:7" s="67" customFormat="1" ht="41.25" customHeight="1">
      <c r="A28" s="114" t="s">
        <v>256</v>
      </c>
      <c r="B28" s="108" t="s">
        <v>79</v>
      </c>
      <c r="C28" s="108" t="s">
        <v>284</v>
      </c>
      <c r="D28" s="110">
        <f>SUM(D29)</f>
        <v>274200</v>
      </c>
      <c r="E28" s="110">
        <f>E29</f>
        <v>235789.9</v>
      </c>
      <c r="F28" s="110">
        <v>38410.1</v>
      </c>
      <c r="G28" s="66"/>
    </row>
    <row r="29" spans="1:7" s="67" customFormat="1" ht="78.75" customHeight="1">
      <c r="A29" s="114" t="s">
        <v>278</v>
      </c>
      <c r="B29" s="108" t="s">
        <v>79</v>
      </c>
      <c r="C29" s="108" t="s">
        <v>285</v>
      </c>
      <c r="D29" s="110">
        <f>SUM(D30)</f>
        <v>274200</v>
      </c>
      <c r="E29" s="110">
        <f>E30</f>
        <v>235789.9</v>
      </c>
      <c r="F29" s="110">
        <v>38410.1</v>
      </c>
      <c r="G29" s="66"/>
    </row>
    <row r="30" spans="1:7" s="67" customFormat="1" ht="36.75" customHeight="1">
      <c r="A30" s="114" t="s">
        <v>77</v>
      </c>
      <c r="B30" s="108" t="s">
        <v>79</v>
      </c>
      <c r="C30" s="108" t="s">
        <v>286</v>
      </c>
      <c r="D30" s="110">
        <f>SUM(D32)</f>
        <v>274200</v>
      </c>
      <c r="E30" s="110">
        <f>E31</f>
        <v>235789.9</v>
      </c>
      <c r="F30" s="110">
        <v>38410.1</v>
      </c>
      <c r="G30" s="66"/>
    </row>
    <row r="31" spans="1:7" s="67" customFormat="1" ht="139.5" customHeight="1">
      <c r="A31" s="114" t="s">
        <v>287</v>
      </c>
      <c r="B31" s="108" t="s">
        <v>79</v>
      </c>
      <c r="C31" s="108" t="s">
        <v>288</v>
      </c>
      <c r="D31" s="110">
        <f>SUM(D32)</f>
        <v>274200</v>
      </c>
      <c r="E31" s="110">
        <f>E32</f>
        <v>235789.9</v>
      </c>
      <c r="F31" s="110">
        <v>38410.1</v>
      </c>
      <c r="G31" s="66"/>
    </row>
    <row r="32" spans="1:7" s="67" customFormat="1" ht="21.75" customHeight="1">
      <c r="A32" s="114" t="s">
        <v>257</v>
      </c>
      <c r="B32" s="108" t="s">
        <v>79</v>
      </c>
      <c r="C32" s="108" t="s">
        <v>289</v>
      </c>
      <c r="D32" s="110">
        <v>274200</v>
      </c>
      <c r="E32" s="110">
        <v>235789.9</v>
      </c>
      <c r="F32" s="110">
        <v>38410.1</v>
      </c>
      <c r="G32" s="66"/>
    </row>
    <row r="33" spans="1:7" s="67" customFormat="1" ht="23.25" customHeight="1">
      <c r="A33" s="114" t="s">
        <v>48</v>
      </c>
      <c r="B33" s="108" t="s">
        <v>79</v>
      </c>
      <c r="C33" s="108" t="s">
        <v>290</v>
      </c>
      <c r="D33" s="110">
        <f>SUM(D34)</f>
        <v>15000</v>
      </c>
      <c r="E33" s="110">
        <v>0</v>
      </c>
      <c r="F33" s="110">
        <v>15000</v>
      </c>
      <c r="G33" s="66"/>
    </row>
    <row r="34" spans="1:7" s="67" customFormat="1" ht="75.75" customHeight="1">
      <c r="A34" s="114" t="s">
        <v>278</v>
      </c>
      <c r="B34" s="108" t="s">
        <v>79</v>
      </c>
      <c r="C34" s="108" t="s">
        <v>291</v>
      </c>
      <c r="D34" s="110">
        <f>SUM(D35)</f>
        <v>15000</v>
      </c>
      <c r="E34" s="110">
        <v>0</v>
      </c>
      <c r="F34" s="110">
        <v>15000</v>
      </c>
      <c r="G34" s="66"/>
    </row>
    <row r="35" spans="1:7" s="67" customFormat="1" ht="35.25" customHeight="1">
      <c r="A35" s="114" t="s">
        <v>67</v>
      </c>
      <c r="B35" s="108" t="s">
        <v>79</v>
      </c>
      <c r="C35" s="108" t="s">
        <v>292</v>
      </c>
      <c r="D35" s="110">
        <f>SUM(D36)</f>
        <v>15000</v>
      </c>
      <c r="E35" s="110">
        <v>0</v>
      </c>
      <c r="F35" s="110">
        <v>15000</v>
      </c>
      <c r="G35" s="66"/>
    </row>
    <row r="36" spans="1:7" s="67" customFormat="1" ht="165.75" customHeight="1">
      <c r="A36" s="114" t="s">
        <v>293</v>
      </c>
      <c r="B36" s="108" t="s">
        <v>79</v>
      </c>
      <c r="C36" s="108" t="s">
        <v>294</v>
      </c>
      <c r="D36" s="110">
        <f>SUM(D37)</f>
        <v>15000</v>
      </c>
      <c r="E36" s="110">
        <v>0</v>
      </c>
      <c r="F36" s="110">
        <v>15000</v>
      </c>
      <c r="G36" s="66"/>
    </row>
    <row r="37" spans="1:7" s="67" customFormat="1" ht="24" customHeight="1">
      <c r="A37" s="114" t="s">
        <v>49</v>
      </c>
      <c r="B37" s="108" t="s">
        <v>79</v>
      </c>
      <c r="C37" s="108" t="s">
        <v>295</v>
      </c>
      <c r="D37" s="110">
        <v>15000</v>
      </c>
      <c r="E37" s="110">
        <v>0</v>
      </c>
      <c r="F37" s="110">
        <v>15000</v>
      </c>
      <c r="G37" s="66"/>
    </row>
    <row r="38" spans="1:7" s="67" customFormat="1" ht="45" customHeight="1">
      <c r="A38" s="114" t="s">
        <v>50</v>
      </c>
      <c r="B38" s="108" t="s">
        <v>79</v>
      </c>
      <c r="C38" s="108" t="s">
        <v>296</v>
      </c>
      <c r="D38" s="110">
        <f>D39+D45+D50+D55</f>
        <v>437000</v>
      </c>
      <c r="E38" s="110">
        <v>375032.6</v>
      </c>
      <c r="F38" s="110">
        <f>SUM(D38-E38)</f>
        <v>61967.40000000002</v>
      </c>
      <c r="G38" s="66"/>
    </row>
    <row r="39" spans="1:7" s="67" customFormat="1" ht="60.75" customHeight="1">
      <c r="A39" s="114" t="s">
        <v>65</v>
      </c>
      <c r="B39" s="108" t="s">
        <v>79</v>
      </c>
      <c r="C39" s="108" t="s">
        <v>297</v>
      </c>
      <c r="D39" s="110">
        <v>95300</v>
      </c>
      <c r="E39" s="110">
        <f>SUM(E40+E42)</f>
        <v>79977</v>
      </c>
      <c r="F39" s="110">
        <f>SUM(D39-E39)</f>
        <v>15323</v>
      </c>
      <c r="G39" s="66"/>
    </row>
    <row r="40" spans="1:7" s="67" customFormat="1" ht="380.25" customHeight="1">
      <c r="A40" s="114" t="s">
        <v>298</v>
      </c>
      <c r="B40" s="108" t="s">
        <v>79</v>
      </c>
      <c r="C40" s="108" t="s">
        <v>299</v>
      </c>
      <c r="D40" s="110">
        <f>SUM(D41)</f>
        <v>45100</v>
      </c>
      <c r="E40" s="110">
        <f>E41</f>
        <v>41100</v>
      </c>
      <c r="F40" s="110">
        <f>SUM(D40-E40)</f>
        <v>4000</v>
      </c>
      <c r="G40" s="66"/>
    </row>
    <row r="41" spans="1:7" s="67" customFormat="1" ht="34.5" customHeight="1">
      <c r="A41" s="114" t="s">
        <v>27</v>
      </c>
      <c r="B41" s="108" t="s">
        <v>79</v>
      </c>
      <c r="C41" s="108" t="s">
        <v>300</v>
      </c>
      <c r="D41" s="110">
        <v>45100</v>
      </c>
      <c r="E41" s="110">
        <v>41100</v>
      </c>
      <c r="F41" s="110">
        <f>SUM(D41-E41)</f>
        <v>4000</v>
      </c>
      <c r="G41" s="66"/>
    </row>
    <row r="42" spans="1:7" s="67" customFormat="1" ht="188.25" customHeight="1">
      <c r="A42" s="114" t="s">
        <v>80</v>
      </c>
      <c r="B42" s="108" t="s">
        <v>79</v>
      </c>
      <c r="C42" s="108" t="s">
        <v>301</v>
      </c>
      <c r="D42" s="110">
        <v>50200</v>
      </c>
      <c r="E42" s="110">
        <f>E43+E44</f>
        <v>38877</v>
      </c>
      <c r="F42" s="110">
        <v>11323</v>
      </c>
      <c r="G42" s="66"/>
    </row>
    <row r="43" spans="1:7" s="67" customFormat="1" ht="45">
      <c r="A43" s="114" t="s">
        <v>72</v>
      </c>
      <c r="B43" s="108" t="s">
        <v>79</v>
      </c>
      <c r="C43" s="108" t="s">
        <v>302</v>
      </c>
      <c r="D43" s="110">
        <v>48600</v>
      </c>
      <c r="E43" s="110">
        <v>37278</v>
      </c>
      <c r="F43" s="110">
        <f>SUM(D43-E43)</f>
        <v>11322</v>
      </c>
      <c r="G43" s="66"/>
    </row>
    <row r="44" spans="1:7" s="67" customFormat="1" ht="36" customHeight="1">
      <c r="A44" s="114" t="s">
        <v>47</v>
      </c>
      <c r="B44" s="108" t="s">
        <v>79</v>
      </c>
      <c r="C44" s="108" t="s">
        <v>303</v>
      </c>
      <c r="D44" s="110">
        <v>1600</v>
      </c>
      <c r="E44" s="110">
        <v>1599</v>
      </c>
      <c r="F44" s="110">
        <f>SUM(D44-E44)</f>
        <v>1</v>
      </c>
      <c r="G44" s="66"/>
    </row>
    <row r="45" spans="1:7" s="67" customFormat="1" ht="142.5" customHeight="1">
      <c r="A45" s="114" t="s">
        <v>81</v>
      </c>
      <c r="B45" s="108" t="s">
        <v>79</v>
      </c>
      <c r="C45" s="108" t="s">
        <v>304</v>
      </c>
      <c r="D45" s="110">
        <v>20000</v>
      </c>
      <c r="E45" s="110">
        <v>10000</v>
      </c>
      <c r="F45" s="110">
        <v>10000</v>
      </c>
      <c r="G45" s="66"/>
    </row>
    <row r="46" spans="1:7" s="67" customFormat="1" ht="274.5" customHeight="1">
      <c r="A46" s="114" t="s">
        <v>82</v>
      </c>
      <c r="B46" s="108" t="s">
        <v>79</v>
      </c>
      <c r="C46" s="108" t="s">
        <v>305</v>
      </c>
      <c r="D46" s="110">
        <v>10000</v>
      </c>
      <c r="E46" s="110">
        <v>3225.6</v>
      </c>
      <c r="F46" s="110">
        <f>SUM(D46-E46)</f>
        <v>6774.4</v>
      </c>
      <c r="G46" s="66"/>
    </row>
    <row r="47" spans="1:7" s="67" customFormat="1" ht="75.75" customHeight="1">
      <c r="A47" s="114" t="s">
        <v>66</v>
      </c>
      <c r="B47" s="108" t="s">
        <v>79</v>
      </c>
      <c r="C47" s="108" t="s">
        <v>306</v>
      </c>
      <c r="D47" s="110">
        <v>10000</v>
      </c>
      <c r="E47" s="110">
        <v>3225.6</v>
      </c>
      <c r="F47" s="110">
        <f>SUM(D47-E47)</f>
        <v>6774.4</v>
      </c>
      <c r="G47" s="66"/>
    </row>
    <row r="48" spans="1:7" s="67" customFormat="1" ht="260.25" customHeight="1">
      <c r="A48" s="114" t="s">
        <v>152</v>
      </c>
      <c r="B48" s="108" t="s">
        <v>79</v>
      </c>
      <c r="C48" s="108" t="s">
        <v>307</v>
      </c>
      <c r="D48" s="110">
        <v>10000</v>
      </c>
      <c r="E48" s="110">
        <v>10000</v>
      </c>
      <c r="F48" s="110">
        <v>0</v>
      </c>
      <c r="G48" s="66"/>
    </row>
    <row r="49" spans="1:7" s="67" customFormat="1" ht="16.5" customHeight="1">
      <c r="A49" s="114" t="s">
        <v>146</v>
      </c>
      <c r="B49" s="108" t="s">
        <v>79</v>
      </c>
      <c r="C49" s="108" t="s">
        <v>308</v>
      </c>
      <c r="D49" s="110">
        <v>10000</v>
      </c>
      <c r="E49" s="110">
        <v>10000</v>
      </c>
      <c r="F49" s="110">
        <v>0</v>
      </c>
      <c r="G49" s="66"/>
    </row>
    <row r="50" spans="1:7" s="67" customFormat="1" ht="93.75" customHeight="1">
      <c r="A50" s="114" t="s">
        <v>83</v>
      </c>
      <c r="B50" s="108" t="s">
        <v>79</v>
      </c>
      <c r="C50" s="108" t="s">
        <v>309</v>
      </c>
      <c r="D50" s="110">
        <f>SUM(D51+D53)</f>
        <v>71200</v>
      </c>
      <c r="E50" s="110">
        <f>SUM(E51+E54)</f>
        <v>31420</v>
      </c>
      <c r="F50" s="110">
        <f>SUM(D50-E50)</f>
        <v>39780</v>
      </c>
      <c r="G50" s="66"/>
    </row>
    <row r="51" spans="1:7" s="67" customFormat="1" ht="275.25" customHeight="1">
      <c r="A51" s="114" t="s">
        <v>84</v>
      </c>
      <c r="B51" s="108" t="s">
        <v>79</v>
      </c>
      <c r="C51" s="108" t="s">
        <v>310</v>
      </c>
      <c r="D51" s="110">
        <f>SUM(D52)</f>
        <v>58000</v>
      </c>
      <c r="E51" s="110">
        <v>20420</v>
      </c>
      <c r="F51" s="110">
        <f>SUM(D51-E51)</f>
        <v>37580</v>
      </c>
      <c r="G51" s="66"/>
    </row>
    <row r="52" spans="1:6" ht="79.5" customHeight="1">
      <c r="A52" s="114" t="s">
        <v>66</v>
      </c>
      <c r="B52" s="108" t="s">
        <v>79</v>
      </c>
      <c r="C52" s="108" t="s">
        <v>311</v>
      </c>
      <c r="D52" s="110">
        <v>58000</v>
      </c>
      <c r="E52" s="110">
        <f>SUM(E51)</f>
        <v>20420</v>
      </c>
      <c r="F52" s="110">
        <f>SUM(D52-E52)</f>
        <v>37580</v>
      </c>
    </row>
    <row r="53" spans="1:6" ht="122.25" customHeight="1">
      <c r="A53" s="114" t="s">
        <v>85</v>
      </c>
      <c r="B53" s="108" t="s">
        <v>79</v>
      </c>
      <c r="C53" s="108" t="s">
        <v>312</v>
      </c>
      <c r="D53" s="110">
        <f>SUM(D54)</f>
        <v>13200</v>
      </c>
      <c r="E53" s="110">
        <f>SUM(E54)</f>
        <v>11000</v>
      </c>
      <c r="F53" s="110">
        <f aca="true" t="shared" si="1" ref="F53:F58">SUM(D53-E53)</f>
        <v>2200</v>
      </c>
    </row>
    <row r="54" spans="1:6" ht="81" customHeight="1">
      <c r="A54" s="114" t="s">
        <v>66</v>
      </c>
      <c r="B54" s="108" t="s">
        <v>79</v>
      </c>
      <c r="C54" s="108" t="s">
        <v>313</v>
      </c>
      <c r="D54" s="110">
        <v>13200</v>
      </c>
      <c r="E54" s="110">
        <v>11000</v>
      </c>
      <c r="F54" s="110">
        <f t="shared" si="1"/>
        <v>2200</v>
      </c>
    </row>
    <row r="55" spans="1:6" ht="85.5" customHeight="1">
      <c r="A55" s="114" t="s">
        <v>278</v>
      </c>
      <c r="B55" s="108" t="s">
        <v>79</v>
      </c>
      <c r="C55" s="108" t="s">
        <v>314</v>
      </c>
      <c r="D55" s="110">
        <f>D56</f>
        <v>250500</v>
      </c>
      <c r="E55" s="110">
        <f>E56</f>
        <v>250410</v>
      </c>
      <c r="F55" s="110">
        <f t="shared" si="1"/>
        <v>90</v>
      </c>
    </row>
    <row r="56" spans="1:6" ht="34.5" customHeight="1">
      <c r="A56" s="114" t="s">
        <v>77</v>
      </c>
      <c r="B56" s="108" t="s">
        <v>79</v>
      </c>
      <c r="C56" s="108" t="s">
        <v>315</v>
      </c>
      <c r="D56" s="110">
        <f>D57+D59</f>
        <v>250500</v>
      </c>
      <c r="E56" s="110">
        <f>E57+E59</f>
        <v>250410</v>
      </c>
      <c r="F56" s="110">
        <f t="shared" si="1"/>
        <v>90</v>
      </c>
    </row>
    <row r="57" spans="1:6" ht="203.25" customHeight="1">
      <c r="A57" s="114" t="s">
        <v>316</v>
      </c>
      <c r="B57" s="108" t="s">
        <v>79</v>
      </c>
      <c r="C57" s="108" t="s">
        <v>317</v>
      </c>
      <c r="D57" s="110">
        <v>120000</v>
      </c>
      <c r="E57" s="110">
        <f>E58</f>
        <v>119910</v>
      </c>
      <c r="F57" s="110">
        <f t="shared" si="1"/>
        <v>90</v>
      </c>
    </row>
    <row r="58" spans="1:6" ht="79.5" customHeight="1">
      <c r="A58" s="114" t="s">
        <v>66</v>
      </c>
      <c r="B58" s="108" t="s">
        <v>79</v>
      </c>
      <c r="C58" s="108" t="s">
        <v>318</v>
      </c>
      <c r="D58" s="110">
        <v>120000</v>
      </c>
      <c r="E58" s="110">
        <v>119910</v>
      </c>
      <c r="F58" s="110">
        <f t="shared" si="1"/>
        <v>90</v>
      </c>
    </row>
    <row r="59" spans="1:6" ht="91.5" customHeight="1">
      <c r="A59" s="114" t="s">
        <v>319</v>
      </c>
      <c r="B59" s="108" t="s">
        <v>79</v>
      </c>
      <c r="C59" s="108" t="s">
        <v>320</v>
      </c>
      <c r="D59" s="110">
        <f>D60</f>
        <v>130500</v>
      </c>
      <c r="E59" s="110">
        <v>130500</v>
      </c>
      <c r="F59" s="110">
        <v>0</v>
      </c>
    </row>
    <row r="60" spans="1:6" ht="29.25" customHeight="1">
      <c r="A60" s="114" t="s">
        <v>146</v>
      </c>
      <c r="B60" s="108" t="s">
        <v>79</v>
      </c>
      <c r="C60" s="108" t="s">
        <v>321</v>
      </c>
      <c r="D60" s="110">
        <v>130500</v>
      </c>
      <c r="E60" s="110">
        <v>130500</v>
      </c>
      <c r="F60" s="110">
        <v>0</v>
      </c>
    </row>
    <row r="61" spans="1:6" ht="30" customHeight="1">
      <c r="A61" s="114" t="s">
        <v>51</v>
      </c>
      <c r="B61" s="108" t="s">
        <v>79</v>
      </c>
      <c r="C61" s="108" t="s">
        <v>322</v>
      </c>
      <c r="D61" s="110">
        <v>174800</v>
      </c>
      <c r="E61" s="110">
        <f>SUM(E62)</f>
        <v>123328.33</v>
      </c>
      <c r="F61" s="110">
        <f aca="true" t="shared" si="2" ref="F61:F67">SUM(D61-E61)</f>
        <v>51471.67</v>
      </c>
    </row>
    <row r="62" spans="1:6" ht="30">
      <c r="A62" s="114" t="s">
        <v>68</v>
      </c>
      <c r="B62" s="108" t="s">
        <v>79</v>
      </c>
      <c r="C62" s="108" t="s">
        <v>323</v>
      </c>
      <c r="D62" s="110">
        <v>174800</v>
      </c>
      <c r="E62" s="110">
        <f>SUM(E63)</f>
        <v>123328.33</v>
      </c>
      <c r="F62" s="110">
        <f t="shared" si="2"/>
        <v>51471.67</v>
      </c>
    </row>
    <row r="63" spans="1:6" ht="30.75" customHeight="1">
      <c r="A63" s="114" t="s">
        <v>278</v>
      </c>
      <c r="B63" s="108" t="s">
        <v>79</v>
      </c>
      <c r="C63" s="108" t="s">
        <v>324</v>
      </c>
      <c r="D63" s="110">
        <v>174800</v>
      </c>
      <c r="E63" s="110">
        <f>SUM(E64)</f>
        <v>123328.33</v>
      </c>
      <c r="F63" s="110">
        <f t="shared" si="2"/>
        <v>51471.67</v>
      </c>
    </row>
    <row r="64" spans="1:6" ht="33" customHeight="1">
      <c r="A64" s="114" t="s">
        <v>77</v>
      </c>
      <c r="B64" s="108" t="s">
        <v>79</v>
      </c>
      <c r="C64" s="108" t="s">
        <v>325</v>
      </c>
      <c r="D64" s="110">
        <v>174800</v>
      </c>
      <c r="E64" s="110">
        <f>SUM(E65)</f>
        <v>123328.33</v>
      </c>
      <c r="F64" s="110">
        <f t="shared" si="2"/>
        <v>51471.67</v>
      </c>
    </row>
    <row r="65" spans="1:6" ht="172.5" customHeight="1">
      <c r="A65" s="114" t="s">
        <v>326</v>
      </c>
      <c r="B65" s="108" t="s">
        <v>79</v>
      </c>
      <c r="C65" s="108" t="s">
        <v>327</v>
      </c>
      <c r="D65" s="110">
        <v>174800</v>
      </c>
      <c r="E65" s="110">
        <f>SUM(E66+E67)</f>
        <v>123328.33</v>
      </c>
      <c r="F65" s="110">
        <f t="shared" si="2"/>
        <v>51471.67</v>
      </c>
    </row>
    <row r="66" spans="1:6" ht="51.75" customHeight="1">
      <c r="A66" s="114" t="s">
        <v>266</v>
      </c>
      <c r="B66" s="108" t="s">
        <v>79</v>
      </c>
      <c r="C66" s="108" t="s">
        <v>328</v>
      </c>
      <c r="D66" s="110">
        <v>120900</v>
      </c>
      <c r="E66" s="110">
        <v>96591.05</v>
      </c>
      <c r="F66" s="110">
        <f t="shared" si="2"/>
        <v>24308.949999999997</v>
      </c>
    </row>
    <row r="67" spans="1:6" ht="105">
      <c r="A67" s="114" t="s">
        <v>254</v>
      </c>
      <c r="B67" s="108" t="s">
        <v>79</v>
      </c>
      <c r="C67" s="108" t="s">
        <v>329</v>
      </c>
      <c r="D67" s="110">
        <v>36500</v>
      </c>
      <c r="E67" s="110">
        <v>26737.28</v>
      </c>
      <c r="F67" s="110">
        <f t="shared" si="2"/>
        <v>9762.720000000001</v>
      </c>
    </row>
    <row r="68" spans="1:6" ht="81.75" customHeight="1">
      <c r="A68" s="114" t="s">
        <v>66</v>
      </c>
      <c r="B68" s="108" t="s">
        <v>79</v>
      </c>
      <c r="C68" s="108" t="s">
        <v>330</v>
      </c>
      <c r="D68" s="110">
        <v>17400</v>
      </c>
      <c r="E68" s="110">
        <v>0</v>
      </c>
      <c r="F68" s="110">
        <v>17400</v>
      </c>
    </row>
    <row r="69" spans="1:6" ht="54.75" customHeight="1">
      <c r="A69" s="114" t="s">
        <v>253</v>
      </c>
      <c r="B69" s="108" t="s">
        <v>79</v>
      </c>
      <c r="C69" s="108" t="s">
        <v>331</v>
      </c>
      <c r="D69" s="110">
        <v>124400</v>
      </c>
      <c r="E69" s="110">
        <f>E70</f>
        <v>113205</v>
      </c>
      <c r="F69" s="110">
        <f>SUM(D69-E69)</f>
        <v>11195</v>
      </c>
    </row>
    <row r="70" spans="1:6" ht="97.5" customHeight="1">
      <c r="A70" s="114" t="s">
        <v>52</v>
      </c>
      <c r="B70" s="108" t="s">
        <v>79</v>
      </c>
      <c r="C70" s="108" t="s">
        <v>332</v>
      </c>
      <c r="D70" s="110">
        <v>124400</v>
      </c>
      <c r="E70" s="110">
        <f>E71+E74+E79</f>
        <v>113205</v>
      </c>
      <c r="F70" s="110">
        <f>SUM(D70-E70)</f>
        <v>11195</v>
      </c>
    </row>
    <row r="71" spans="1:6" ht="35.25" customHeight="1">
      <c r="A71" s="114" t="s">
        <v>69</v>
      </c>
      <c r="B71" s="108" t="s">
        <v>79</v>
      </c>
      <c r="C71" s="108" t="s">
        <v>333</v>
      </c>
      <c r="D71" s="110">
        <v>20200</v>
      </c>
      <c r="E71" s="110">
        <v>17505</v>
      </c>
      <c r="F71" s="110">
        <v>15395</v>
      </c>
    </row>
    <row r="72" spans="1:6" ht="234" customHeight="1">
      <c r="A72" s="114" t="s">
        <v>86</v>
      </c>
      <c r="B72" s="108" t="s">
        <v>79</v>
      </c>
      <c r="C72" s="108" t="s">
        <v>334</v>
      </c>
      <c r="D72" s="110">
        <v>20200</v>
      </c>
      <c r="E72" s="110">
        <f>E73</f>
        <v>17505</v>
      </c>
      <c r="F72" s="110">
        <v>2495</v>
      </c>
    </row>
    <row r="73" spans="1:6" ht="78" customHeight="1">
      <c r="A73" s="114" t="s">
        <v>66</v>
      </c>
      <c r="B73" s="108" t="s">
        <v>79</v>
      </c>
      <c r="C73" s="108" t="s">
        <v>335</v>
      </c>
      <c r="D73" s="110">
        <v>20200</v>
      </c>
      <c r="E73" s="110">
        <v>17505</v>
      </c>
      <c r="F73" s="110">
        <v>2495</v>
      </c>
    </row>
    <row r="74" spans="1:6" ht="36" customHeight="1">
      <c r="A74" s="114" t="s">
        <v>87</v>
      </c>
      <c r="B74" s="108" t="s">
        <v>79</v>
      </c>
      <c r="C74" s="108" t="s">
        <v>336</v>
      </c>
      <c r="D74" s="110">
        <v>97000</v>
      </c>
      <c r="E74" s="110">
        <f>SUM(E76+E78)</f>
        <v>88500</v>
      </c>
      <c r="F74" s="110">
        <v>11600</v>
      </c>
    </row>
    <row r="75" spans="1:6" ht="312" customHeight="1">
      <c r="A75" s="114" t="s">
        <v>88</v>
      </c>
      <c r="B75" s="108" t="s">
        <v>79</v>
      </c>
      <c r="C75" s="108" t="s">
        <v>337</v>
      </c>
      <c r="D75" s="110">
        <v>500</v>
      </c>
      <c r="E75" s="110">
        <v>500</v>
      </c>
      <c r="F75" s="110">
        <f>SUM(D75-E75)</f>
        <v>0</v>
      </c>
    </row>
    <row r="76" spans="1:6" ht="79.5" customHeight="1">
      <c r="A76" s="114" t="s">
        <v>66</v>
      </c>
      <c r="B76" s="108" t="s">
        <v>79</v>
      </c>
      <c r="C76" s="108" t="s">
        <v>338</v>
      </c>
      <c r="D76" s="110">
        <v>500</v>
      </c>
      <c r="E76" s="110">
        <v>500</v>
      </c>
      <c r="F76" s="110">
        <f>SUM(D76-E76)</f>
        <v>0</v>
      </c>
    </row>
    <row r="77" spans="1:6" ht="328.5" customHeight="1">
      <c r="A77" s="115" t="s">
        <v>89</v>
      </c>
      <c r="B77" s="108" t="s">
        <v>79</v>
      </c>
      <c r="C77" s="108" t="s">
        <v>339</v>
      </c>
      <c r="D77" s="110">
        <v>96500</v>
      </c>
      <c r="E77" s="110">
        <v>88000</v>
      </c>
      <c r="F77" s="110">
        <f>SUM(D77-E77)</f>
        <v>8500</v>
      </c>
    </row>
    <row r="78" spans="1:6" ht="30">
      <c r="A78" s="114" t="s">
        <v>27</v>
      </c>
      <c r="B78" s="108" t="s">
        <v>79</v>
      </c>
      <c r="C78" s="108" t="s">
        <v>340</v>
      </c>
      <c r="D78" s="110">
        <v>96500</v>
      </c>
      <c r="E78" s="110">
        <v>88000</v>
      </c>
      <c r="F78" s="110">
        <f>SUM(F77)</f>
        <v>8500</v>
      </c>
    </row>
    <row r="79" spans="1:6" ht="63.75" customHeight="1">
      <c r="A79" s="114" t="s">
        <v>90</v>
      </c>
      <c r="B79" s="108" t="s">
        <v>79</v>
      </c>
      <c r="C79" s="108" t="s">
        <v>341</v>
      </c>
      <c r="D79" s="110">
        <v>7200</v>
      </c>
      <c r="E79" s="110">
        <v>7200</v>
      </c>
      <c r="F79" s="110">
        <f>SUM(D79-E79)</f>
        <v>0</v>
      </c>
    </row>
    <row r="80" spans="1:6" ht="258.75" customHeight="1">
      <c r="A80" s="114" t="s">
        <v>91</v>
      </c>
      <c r="B80" s="108" t="s">
        <v>79</v>
      </c>
      <c r="C80" s="108" t="s">
        <v>342</v>
      </c>
      <c r="D80" s="110">
        <v>7200</v>
      </c>
      <c r="E80" s="110">
        <v>7200</v>
      </c>
      <c r="F80" s="110">
        <f>SUM(D80-E80)</f>
        <v>0</v>
      </c>
    </row>
    <row r="81" spans="1:6" ht="75">
      <c r="A81" s="114" t="s">
        <v>66</v>
      </c>
      <c r="B81" s="108" t="s">
        <v>79</v>
      </c>
      <c r="C81" s="108" t="s">
        <v>343</v>
      </c>
      <c r="D81" s="110">
        <v>7200</v>
      </c>
      <c r="E81" s="110">
        <v>7200</v>
      </c>
      <c r="F81" s="110">
        <f>SUM(D81-E81)</f>
        <v>0</v>
      </c>
    </row>
    <row r="82" spans="1:6" ht="33.75" customHeight="1">
      <c r="A82" s="114" t="s">
        <v>53</v>
      </c>
      <c r="B82" s="108" t="s">
        <v>79</v>
      </c>
      <c r="C82" s="108" t="s">
        <v>344</v>
      </c>
      <c r="D82" s="110">
        <v>1517700</v>
      </c>
      <c r="E82" s="110">
        <f>SUM(E84+E87+E89+E91)</f>
        <v>1366509.0699999998</v>
      </c>
      <c r="F82" s="110">
        <f>SUM(F83)</f>
        <v>151190.93000000017</v>
      </c>
    </row>
    <row r="83" spans="1:6" ht="33" customHeight="1">
      <c r="A83" s="114" t="s">
        <v>92</v>
      </c>
      <c r="B83" s="108" t="s">
        <v>79</v>
      </c>
      <c r="C83" s="108" t="s">
        <v>345</v>
      </c>
      <c r="D83" s="110">
        <v>1517700</v>
      </c>
      <c r="E83" s="110">
        <f>SUM(E82)</f>
        <v>1366509.0699999998</v>
      </c>
      <c r="F83" s="110">
        <f>SUM(D83-E83)</f>
        <v>151190.93000000017</v>
      </c>
    </row>
    <row r="84" spans="1:6" ht="75.75" customHeight="1">
      <c r="A84" s="114" t="s">
        <v>93</v>
      </c>
      <c r="B84" s="108" t="s">
        <v>79</v>
      </c>
      <c r="C84" s="108" t="s">
        <v>346</v>
      </c>
      <c r="D84" s="110">
        <v>1391800</v>
      </c>
      <c r="E84" s="110">
        <f>SUM(E85)</f>
        <v>1027522.07</v>
      </c>
      <c r="F84" s="110">
        <v>364277.93</v>
      </c>
    </row>
    <row r="85" spans="1:6" ht="222.75" customHeight="1">
      <c r="A85" s="114" t="s">
        <v>94</v>
      </c>
      <c r="B85" s="108" t="s">
        <v>79</v>
      </c>
      <c r="C85" s="108" t="s">
        <v>347</v>
      </c>
      <c r="D85" s="110">
        <v>1178700</v>
      </c>
      <c r="E85" s="110">
        <f>SUM(E86)</f>
        <v>1027522.07</v>
      </c>
      <c r="F85" s="110">
        <v>151177.93</v>
      </c>
    </row>
    <row r="86" spans="1:6" ht="75">
      <c r="A86" s="114" t="s">
        <v>66</v>
      </c>
      <c r="B86" s="108" t="s">
        <v>79</v>
      </c>
      <c r="C86" s="108" t="s">
        <v>348</v>
      </c>
      <c r="D86" s="110">
        <v>1178700</v>
      </c>
      <c r="E86" s="110">
        <v>1027522.07</v>
      </c>
      <c r="F86" s="110">
        <f>SUM(D86-E86)</f>
        <v>151177.93000000005</v>
      </c>
    </row>
    <row r="87" spans="1:6" ht="225">
      <c r="A87" s="114" t="s">
        <v>96</v>
      </c>
      <c r="B87" s="108" t="s">
        <v>79</v>
      </c>
      <c r="C87" s="108" t="s">
        <v>349</v>
      </c>
      <c r="D87" s="110">
        <v>197000</v>
      </c>
      <c r="E87" s="110">
        <v>197000</v>
      </c>
      <c r="F87" s="110" t="s">
        <v>114</v>
      </c>
    </row>
    <row r="88" spans="1:6" ht="75">
      <c r="A88" s="114" t="s">
        <v>66</v>
      </c>
      <c r="B88" s="108" t="s">
        <v>79</v>
      </c>
      <c r="C88" s="108" t="s">
        <v>350</v>
      </c>
      <c r="D88" s="110">
        <v>197000</v>
      </c>
      <c r="E88" s="110">
        <v>197000</v>
      </c>
      <c r="F88" s="110" t="s">
        <v>114</v>
      </c>
    </row>
    <row r="89" spans="1:6" ht="224.25" customHeight="1">
      <c r="A89" s="114" t="s">
        <v>95</v>
      </c>
      <c r="B89" s="108" t="s">
        <v>79</v>
      </c>
      <c r="C89" s="108" t="s">
        <v>351</v>
      </c>
      <c r="D89" s="110">
        <v>16100</v>
      </c>
      <c r="E89" s="110">
        <v>16100</v>
      </c>
      <c r="F89" s="110">
        <f>SUM(D89-E89)</f>
        <v>0</v>
      </c>
    </row>
    <row r="90" spans="1:6" ht="75">
      <c r="A90" s="114" t="s">
        <v>66</v>
      </c>
      <c r="B90" s="108" t="s">
        <v>79</v>
      </c>
      <c r="C90" s="108" t="s">
        <v>352</v>
      </c>
      <c r="D90" s="110">
        <v>16100</v>
      </c>
      <c r="E90" s="110">
        <v>16100</v>
      </c>
      <c r="F90" s="110">
        <f>SUM(D90-E90)</f>
        <v>0</v>
      </c>
    </row>
    <row r="91" spans="1:6" ht="90">
      <c r="A91" s="114" t="s">
        <v>97</v>
      </c>
      <c r="B91" s="108" t="s">
        <v>79</v>
      </c>
      <c r="C91" s="108" t="s">
        <v>353</v>
      </c>
      <c r="D91" s="110">
        <v>125900</v>
      </c>
      <c r="E91" s="110">
        <f>SUM(E92)</f>
        <v>125887</v>
      </c>
      <c r="F91" s="110">
        <f>SUM(F92)</f>
        <v>13</v>
      </c>
    </row>
    <row r="92" spans="1:6" ht="196.5" customHeight="1">
      <c r="A92" s="114" t="s">
        <v>98</v>
      </c>
      <c r="B92" s="108" t="s">
        <v>79</v>
      </c>
      <c r="C92" s="108" t="s">
        <v>354</v>
      </c>
      <c r="D92" s="110">
        <v>125900</v>
      </c>
      <c r="E92" s="110">
        <f>SUM(E93)</f>
        <v>125887</v>
      </c>
      <c r="F92" s="110">
        <f>SUM(F93)</f>
        <v>13</v>
      </c>
    </row>
    <row r="93" spans="1:6" ht="75">
      <c r="A93" s="114" t="s">
        <v>66</v>
      </c>
      <c r="B93" s="108" t="s">
        <v>79</v>
      </c>
      <c r="C93" s="108" t="s">
        <v>355</v>
      </c>
      <c r="D93" s="110">
        <v>125900</v>
      </c>
      <c r="E93" s="110">
        <v>125887</v>
      </c>
      <c r="F93" s="110">
        <f>SUM(D93-E93)</f>
        <v>13</v>
      </c>
    </row>
    <row r="94" spans="1:6" ht="38.25" customHeight="1">
      <c r="A94" s="114" t="s">
        <v>54</v>
      </c>
      <c r="B94" s="108" t="s">
        <v>79</v>
      </c>
      <c r="C94" s="108" t="s">
        <v>356</v>
      </c>
      <c r="D94" s="110">
        <f>SUM(D96+D100)</f>
        <v>1500700</v>
      </c>
      <c r="E94" s="110">
        <f>SUM(E95)</f>
        <v>138340.36</v>
      </c>
      <c r="F94" s="110">
        <f>SUM(D94-E94)</f>
        <v>1362359.6400000001</v>
      </c>
    </row>
    <row r="95" spans="1:6" ht="27.75" customHeight="1">
      <c r="A95" s="114" t="s">
        <v>61</v>
      </c>
      <c r="B95" s="108" t="s">
        <v>79</v>
      </c>
      <c r="C95" s="108" t="s">
        <v>357</v>
      </c>
      <c r="D95" s="110">
        <v>157400</v>
      </c>
      <c r="E95" s="110">
        <v>138340.36</v>
      </c>
      <c r="F95" s="110">
        <v>19059.64</v>
      </c>
    </row>
    <row r="96" spans="1:6" ht="64.5" customHeight="1">
      <c r="A96" s="114" t="s">
        <v>99</v>
      </c>
      <c r="B96" s="108" t="s">
        <v>79</v>
      </c>
      <c r="C96" s="108" t="s">
        <v>358</v>
      </c>
      <c r="D96" s="110">
        <v>157400</v>
      </c>
      <c r="E96" s="110">
        <v>138340.36</v>
      </c>
      <c r="F96" s="110">
        <v>19059.64</v>
      </c>
    </row>
    <row r="97" spans="1:6" ht="240" customHeight="1">
      <c r="A97" s="114" t="s">
        <v>100</v>
      </c>
      <c r="B97" s="108" t="s">
        <v>79</v>
      </c>
      <c r="C97" s="108" t="s">
        <v>359</v>
      </c>
      <c r="D97" s="110">
        <v>157400</v>
      </c>
      <c r="E97" s="110">
        <v>138340.36</v>
      </c>
      <c r="F97" s="110">
        <v>19059.64</v>
      </c>
    </row>
    <row r="98" spans="1:6" ht="80.25" customHeight="1">
      <c r="A98" s="114" t="s">
        <v>66</v>
      </c>
      <c r="B98" s="108" t="s">
        <v>79</v>
      </c>
      <c r="C98" s="108" t="s">
        <v>360</v>
      </c>
      <c r="D98" s="110">
        <v>127400</v>
      </c>
      <c r="E98" s="110">
        <v>126170.06</v>
      </c>
      <c r="F98" s="110">
        <f>SUM(D98-E98)</f>
        <v>1229.9400000000023</v>
      </c>
    </row>
    <row r="99" spans="1:9" ht="367.5" customHeight="1">
      <c r="A99" s="114" t="s">
        <v>418</v>
      </c>
      <c r="B99" s="108" t="s">
        <v>79</v>
      </c>
      <c r="C99" s="143" t="s">
        <v>412</v>
      </c>
      <c r="D99" s="110">
        <v>30000</v>
      </c>
      <c r="E99" s="110">
        <v>12170.3</v>
      </c>
      <c r="F99" s="110">
        <v>17829.7</v>
      </c>
      <c r="I99" s="22" t="s">
        <v>38</v>
      </c>
    </row>
    <row r="100" spans="1:6" ht="21.75" customHeight="1">
      <c r="A100" s="114" t="s">
        <v>55</v>
      </c>
      <c r="B100" s="108" t="s">
        <v>79</v>
      </c>
      <c r="C100" s="108" t="s">
        <v>361</v>
      </c>
      <c r="D100" s="110">
        <f>SUM(D101)</f>
        <v>1343300</v>
      </c>
      <c r="E100" s="110">
        <f>E101</f>
        <v>1122768.97</v>
      </c>
      <c r="F100" s="110">
        <f>SUM(D100-E100)</f>
        <v>220531.03000000003</v>
      </c>
    </row>
    <row r="101" spans="1:6" ht="80.25" customHeight="1">
      <c r="A101" s="114" t="s">
        <v>70</v>
      </c>
      <c r="B101" s="108" t="s">
        <v>79</v>
      </c>
      <c r="C101" s="108" t="s">
        <v>362</v>
      </c>
      <c r="D101" s="110">
        <f>SUM(D102+D104+D106+D108+D111)</f>
        <v>1343300</v>
      </c>
      <c r="E101" s="110">
        <f>E102+E104+E106+E108+E111</f>
        <v>1122768.97</v>
      </c>
      <c r="F101" s="110">
        <f>SUM(F100)</f>
        <v>220531.03000000003</v>
      </c>
    </row>
    <row r="102" spans="1:6" ht="242.25" customHeight="1">
      <c r="A102" s="114" t="s">
        <v>101</v>
      </c>
      <c r="B102" s="108" t="s">
        <v>79</v>
      </c>
      <c r="C102" s="108" t="s">
        <v>363</v>
      </c>
      <c r="D102" s="110">
        <f>SUM(D103)</f>
        <v>793300</v>
      </c>
      <c r="E102" s="110">
        <f>SUM(E103)</f>
        <v>619338</v>
      </c>
      <c r="F102" s="110">
        <f>SUM(F103)</f>
        <v>173962</v>
      </c>
    </row>
    <row r="103" spans="1:6" ht="84.75" customHeight="1">
      <c r="A103" s="114" t="s">
        <v>66</v>
      </c>
      <c r="B103" s="108" t="s">
        <v>79</v>
      </c>
      <c r="C103" s="108" t="s">
        <v>364</v>
      </c>
      <c r="D103" s="110">
        <v>793300</v>
      </c>
      <c r="E103" s="110">
        <v>619338</v>
      </c>
      <c r="F103" s="110">
        <f>SUM(D103-E103)</f>
        <v>173962</v>
      </c>
    </row>
    <row r="104" spans="1:6" ht="260.25" customHeight="1">
      <c r="A104" s="114" t="s">
        <v>102</v>
      </c>
      <c r="B104" s="108" t="s">
        <v>79</v>
      </c>
      <c r="C104" s="108" t="s">
        <v>365</v>
      </c>
      <c r="D104" s="110">
        <f>SUM(D105)</f>
        <v>153000</v>
      </c>
      <c r="E104" s="110">
        <v>152472.45</v>
      </c>
      <c r="F104" s="110">
        <f>SUM(D104-E104)</f>
        <v>527.5499999999884</v>
      </c>
    </row>
    <row r="105" spans="1:6" ht="82.5" customHeight="1">
      <c r="A105" s="114" t="s">
        <v>66</v>
      </c>
      <c r="B105" s="108" t="s">
        <v>79</v>
      </c>
      <c r="C105" s="108" t="s">
        <v>366</v>
      </c>
      <c r="D105" s="110">
        <v>153000</v>
      </c>
      <c r="E105" s="110">
        <v>152472.45</v>
      </c>
      <c r="F105" s="110">
        <f>SUM(D105-E105)</f>
        <v>527.5499999999884</v>
      </c>
    </row>
    <row r="106" spans="1:6" ht="267" customHeight="1">
      <c r="A106" s="114" t="s">
        <v>103</v>
      </c>
      <c r="B106" s="108" t="s">
        <v>79</v>
      </c>
      <c r="C106" s="108" t="s">
        <v>367</v>
      </c>
      <c r="D106" s="110">
        <f>SUM(D107)</f>
        <v>382000</v>
      </c>
      <c r="E106" s="110">
        <f>SUM(E107)</f>
        <v>335958.52</v>
      </c>
      <c r="F106" s="110">
        <f>SUM(F107)</f>
        <v>46041.47999999998</v>
      </c>
    </row>
    <row r="107" spans="1:6" ht="83.25" customHeight="1">
      <c r="A107" s="114" t="s">
        <v>66</v>
      </c>
      <c r="B107" s="108" t="s">
        <v>79</v>
      </c>
      <c r="C107" s="108" t="s">
        <v>368</v>
      </c>
      <c r="D107" s="110">
        <v>382000</v>
      </c>
      <c r="E107" s="110">
        <v>335958.52</v>
      </c>
      <c r="F107" s="110">
        <f>SUM(D107-E107)</f>
        <v>46041.47999999998</v>
      </c>
    </row>
    <row r="108" spans="1:6" ht="315">
      <c r="A108" s="114" t="s">
        <v>258</v>
      </c>
      <c r="B108" s="108" t="s">
        <v>79</v>
      </c>
      <c r="C108" s="108" t="s">
        <v>369</v>
      </c>
      <c r="D108" s="110">
        <v>10000</v>
      </c>
      <c r="E108" s="110">
        <f>SUM(E109)</f>
        <v>10000</v>
      </c>
      <c r="F108" s="110">
        <f>SUM(F109)</f>
        <v>0</v>
      </c>
    </row>
    <row r="109" spans="1:6" ht="75">
      <c r="A109" s="114" t="s">
        <v>66</v>
      </c>
      <c r="B109" s="108" t="s">
        <v>79</v>
      </c>
      <c r="C109" s="108" t="s">
        <v>370</v>
      </c>
      <c r="D109" s="110">
        <v>10000</v>
      </c>
      <c r="E109" s="110">
        <v>10000</v>
      </c>
      <c r="F109" s="110">
        <f>SUM(D109-E109)</f>
        <v>0</v>
      </c>
    </row>
    <row r="110" spans="1:6" ht="231.75" customHeight="1">
      <c r="A110" s="114" t="s">
        <v>147</v>
      </c>
      <c r="B110" s="108" t="s">
        <v>79</v>
      </c>
      <c r="C110" s="108" t="s">
        <v>371</v>
      </c>
      <c r="D110" s="110">
        <v>5000</v>
      </c>
      <c r="E110" s="110">
        <v>5000</v>
      </c>
      <c r="F110" s="110" t="s">
        <v>114</v>
      </c>
    </row>
    <row r="111" spans="1:6" ht="35.25" customHeight="1">
      <c r="A111" s="114" t="s">
        <v>47</v>
      </c>
      <c r="B111" s="108" t="s">
        <v>79</v>
      </c>
      <c r="C111" s="108" t="s">
        <v>372</v>
      </c>
      <c r="D111" s="110">
        <v>5000</v>
      </c>
      <c r="E111" s="110">
        <v>5000</v>
      </c>
      <c r="F111" s="110" t="s">
        <v>114</v>
      </c>
    </row>
    <row r="112" spans="1:6" ht="23.25" customHeight="1">
      <c r="A112" s="114" t="s">
        <v>56</v>
      </c>
      <c r="B112" s="108" t="s">
        <v>79</v>
      </c>
      <c r="C112" s="108" t="s">
        <v>373</v>
      </c>
      <c r="D112" s="110">
        <f>D113</f>
        <v>2711500</v>
      </c>
      <c r="E112" s="110">
        <f>SUM(E115+E117+E118+E121+E122+E123)</f>
        <v>1957160.1</v>
      </c>
      <c r="F112" s="110">
        <f>SUM(F113)</f>
        <v>754339.8999999999</v>
      </c>
    </row>
    <row r="113" spans="1:6" ht="24" customHeight="1">
      <c r="A113" s="114" t="s">
        <v>57</v>
      </c>
      <c r="B113" s="108" t="s">
        <v>79</v>
      </c>
      <c r="C113" s="108" t="s">
        <v>374</v>
      </c>
      <c r="D113" s="110">
        <f>D114+D119</f>
        <v>2711500</v>
      </c>
      <c r="E113" s="110">
        <f>SUM(E112)</f>
        <v>1957160.1</v>
      </c>
      <c r="F113" s="110">
        <f>SUM(D113-E113)</f>
        <v>754339.8999999999</v>
      </c>
    </row>
    <row r="114" spans="1:6" ht="30">
      <c r="A114" s="114" t="s">
        <v>104</v>
      </c>
      <c r="B114" s="108" t="s">
        <v>79</v>
      </c>
      <c r="C114" s="108" t="s">
        <v>375</v>
      </c>
      <c r="D114" s="110">
        <f>D115+D117+D118</f>
        <v>726800</v>
      </c>
      <c r="E114" s="110">
        <f>SUM(E115)</f>
        <v>438894.32</v>
      </c>
      <c r="F114" s="110">
        <f>SUM(F115)</f>
        <v>22105.679999999993</v>
      </c>
    </row>
    <row r="115" spans="1:6" ht="185.25" customHeight="1">
      <c r="A115" s="114" t="s">
        <v>247</v>
      </c>
      <c r="B115" s="108" t="s">
        <v>79</v>
      </c>
      <c r="C115" s="108" t="s">
        <v>376</v>
      </c>
      <c r="D115" s="110">
        <f>D116</f>
        <v>461000</v>
      </c>
      <c r="E115" s="110">
        <f>SUM(E116)</f>
        <v>438894.32</v>
      </c>
      <c r="F115" s="110">
        <f>SUM(F116)</f>
        <v>22105.679999999993</v>
      </c>
    </row>
    <row r="116" spans="1:6" ht="143.25" customHeight="1">
      <c r="A116" s="114" t="s">
        <v>62</v>
      </c>
      <c r="B116" s="108" t="s">
        <v>79</v>
      </c>
      <c r="C116" s="108" t="s">
        <v>377</v>
      </c>
      <c r="D116" s="110">
        <v>461000</v>
      </c>
      <c r="E116" s="110">
        <v>438894.32</v>
      </c>
      <c r="F116" s="110">
        <f>SUM(D116-E116)</f>
        <v>22105.679999999993</v>
      </c>
    </row>
    <row r="117" spans="1:6" ht="285.75" customHeight="1">
      <c r="A117" s="114" t="s">
        <v>419</v>
      </c>
      <c r="B117" s="108">
        <v>200</v>
      </c>
      <c r="C117" s="143" t="s">
        <v>406</v>
      </c>
      <c r="D117" s="110">
        <v>245800</v>
      </c>
      <c r="E117" s="110">
        <v>137100</v>
      </c>
      <c r="F117" s="110">
        <f>SUM(D117-E117)</f>
        <v>108700</v>
      </c>
    </row>
    <row r="118" spans="1:6" ht="301.5" customHeight="1">
      <c r="A118" s="114" t="s">
        <v>417</v>
      </c>
      <c r="B118" s="108">
        <v>200</v>
      </c>
      <c r="C118" s="143" t="s">
        <v>407</v>
      </c>
      <c r="D118" s="110">
        <v>20000</v>
      </c>
      <c r="E118" s="110">
        <v>11100</v>
      </c>
      <c r="F118" s="110">
        <f>SUM(D118-E118)</f>
        <v>8900</v>
      </c>
    </row>
    <row r="119" spans="1:6" ht="45">
      <c r="A119" s="114" t="s">
        <v>105</v>
      </c>
      <c r="B119" s="108" t="s">
        <v>79</v>
      </c>
      <c r="C119" s="108" t="s">
        <v>378</v>
      </c>
      <c r="D119" s="110">
        <f>D120+D122+D123</f>
        <v>1984700</v>
      </c>
      <c r="E119" s="110">
        <f>SUM(E120)</f>
        <v>1334465.78</v>
      </c>
      <c r="F119" s="110">
        <f>SUM(F120)</f>
        <v>327434.22</v>
      </c>
    </row>
    <row r="120" spans="1:6" ht="195">
      <c r="A120" s="114" t="s">
        <v>248</v>
      </c>
      <c r="B120" s="108" t="s">
        <v>79</v>
      </c>
      <c r="C120" s="108" t="s">
        <v>379</v>
      </c>
      <c r="D120" s="110">
        <f>D121</f>
        <v>1661900</v>
      </c>
      <c r="E120" s="110">
        <f>E121</f>
        <v>1334465.78</v>
      </c>
      <c r="F120" s="110">
        <f>SUM(F121)</f>
        <v>327434.22</v>
      </c>
    </row>
    <row r="121" spans="1:6" ht="135">
      <c r="A121" s="114" t="s">
        <v>62</v>
      </c>
      <c r="B121" s="108" t="s">
        <v>79</v>
      </c>
      <c r="C121" s="108" t="s">
        <v>380</v>
      </c>
      <c r="D121" s="110">
        <v>1661900</v>
      </c>
      <c r="E121" s="110">
        <v>1334465.78</v>
      </c>
      <c r="F121" s="110">
        <f>SUM(D121-E121)</f>
        <v>327434.22</v>
      </c>
    </row>
    <row r="122" spans="1:6" ht="285.75" customHeight="1">
      <c r="A122" s="114" t="s">
        <v>420</v>
      </c>
      <c r="B122" s="108">
        <v>200</v>
      </c>
      <c r="C122" s="143" t="s">
        <v>408</v>
      </c>
      <c r="D122" s="110">
        <v>298500</v>
      </c>
      <c r="E122" s="110">
        <v>32900</v>
      </c>
      <c r="F122" s="110">
        <f aca="true" t="shared" si="3" ref="F122:F127">SUM(D122-E122)</f>
        <v>265600</v>
      </c>
    </row>
    <row r="123" spans="1:8" ht="292.5" customHeight="1">
      <c r="A123" s="114" t="s">
        <v>416</v>
      </c>
      <c r="B123" s="108">
        <v>200</v>
      </c>
      <c r="C123" s="143" t="s">
        <v>409</v>
      </c>
      <c r="D123" s="110">
        <v>24300</v>
      </c>
      <c r="E123" s="110">
        <v>2700</v>
      </c>
      <c r="F123" s="110">
        <f t="shared" si="3"/>
        <v>21600</v>
      </c>
      <c r="H123" s="145"/>
    </row>
    <row r="124" spans="1:6" ht="15">
      <c r="A124" s="114" t="s">
        <v>60</v>
      </c>
      <c r="B124" s="108" t="s">
        <v>79</v>
      </c>
      <c r="C124" s="108" t="s">
        <v>381</v>
      </c>
      <c r="D124" s="110">
        <v>24000</v>
      </c>
      <c r="E124" s="110">
        <v>20000</v>
      </c>
      <c r="F124" s="110">
        <f t="shared" si="3"/>
        <v>4000</v>
      </c>
    </row>
    <row r="125" spans="1:6" ht="15">
      <c r="A125" s="114" t="s">
        <v>73</v>
      </c>
      <c r="B125" s="108" t="s">
        <v>79</v>
      </c>
      <c r="C125" s="108" t="s">
        <v>382</v>
      </c>
      <c r="D125" s="110">
        <v>24000</v>
      </c>
      <c r="E125" s="110">
        <f>SUM(E126)</f>
        <v>20000</v>
      </c>
      <c r="F125" s="110">
        <f t="shared" si="3"/>
        <v>4000</v>
      </c>
    </row>
    <row r="126" spans="1:6" ht="180">
      <c r="A126" s="114" t="s">
        <v>148</v>
      </c>
      <c r="B126" s="108" t="s">
        <v>79</v>
      </c>
      <c r="C126" s="108" t="s">
        <v>383</v>
      </c>
      <c r="D126" s="110">
        <v>24000</v>
      </c>
      <c r="E126" s="110">
        <f>SUM(E127)</f>
        <v>20000</v>
      </c>
      <c r="F126" s="110">
        <f t="shared" si="3"/>
        <v>4000</v>
      </c>
    </row>
    <row r="127" spans="1:6" ht="315">
      <c r="A127" s="114" t="s">
        <v>149</v>
      </c>
      <c r="B127" s="108" t="s">
        <v>79</v>
      </c>
      <c r="C127" s="108" t="s">
        <v>384</v>
      </c>
      <c r="D127" s="110">
        <v>24000</v>
      </c>
      <c r="E127" s="110">
        <f>SUM(E128)</f>
        <v>20000</v>
      </c>
      <c r="F127" s="110">
        <f t="shared" si="3"/>
        <v>4000</v>
      </c>
    </row>
    <row r="128" spans="1:6" ht="30">
      <c r="A128" s="114" t="s">
        <v>71</v>
      </c>
      <c r="B128" s="108" t="s">
        <v>79</v>
      </c>
      <c r="C128" s="108" t="s">
        <v>385</v>
      </c>
      <c r="D128" s="110">
        <v>24000</v>
      </c>
      <c r="E128" s="110">
        <v>20000</v>
      </c>
      <c r="F128" s="110">
        <f>SUM(D128-E128)</f>
        <v>4000</v>
      </c>
    </row>
    <row r="129" spans="1:6" ht="30">
      <c r="A129" s="114" t="s">
        <v>58</v>
      </c>
      <c r="B129" s="108" t="s">
        <v>79</v>
      </c>
      <c r="C129" s="108" t="s">
        <v>386</v>
      </c>
      <c r="D129" s="110">
        <v>60000</v>
      </c>
      <c r="E129" s="110">
        <f>E130</f>
        <v>49720</v>
      </c>
      <c r="F129" s="110">
        <f>SUM(D129-E129)</f>
        <v>10280</v>
      </c>
    </row>
    <row r="130" spans="1:6" ht="15">
      <c r="A130" s="114" t="s">
        <v>59</v>
      </c>
      <c r="B130" s="108" t="s">
        <v>79</v>
      </c>
      <c r="C130" s="108" t="s">
        <v>387</v>
      </c>
      <c r="D130" s="110">
        <v>60000</v>
      </c>
      <c r="E130" s="110">
        <f>E131+E135</f>
        <v>49720</v>
      </c>
      <c r="F130" s="110">
        <f>SUM(F129)</f>
        <v>10280</v>
      </c>
    </row>
    <row r="131" spans="1:6" ht="60">
      <c r="A131" s="114" t="s">
        <v>106</v>
      </c>
      <c r="B131" s="108" t="s">
        <v>79</v>
      </c>
      <c r="C131" s="108" t="s">
        <v>388</v>
      </c>
      <c r="D131" s="110">
        <v>46400</v>
      </c>
      <c r="E131" s="110">
        <f>E132</f>
        <v>36120</v>
      </c>
      <c r="F131" s="110">
        <f>SUM(D131-E131)</f>
        <v>10280</v>
      </c>
    </row>
    <row r="132" spans="1:6" ht="225">
      <c r="A132" s="114" t="s">
        <v>107</v>
      </c>
      <c r="B132" s="108" t="s">
        <v>79</v>
      </c>
      <c r="C132" s="108" t="s">
        <v>389</v>
      </c>
      <c r="D132" s="110">
        <v>46400</v>
      </c>
      <c r="E132" s="110">
        <f>E134+E133</f>
        <v>36120</v>
      </c>
      <c r="F132" s="110">
        <f>SUM(F131)</f>
        <v>10280</v>
      </c>
    </row>
    <row r="133" spans="1:6" ht="120" customHeight="1">
      <c r="A133" s="114" t="s">
        <v>390</v>
      </c>
      <c r="B133" s="108" t="s">
        <v>79</v>
      </c>
      <c r="C133" s="108" t="s">
        <v>391</v>
      </c>
      <c r="D133" s="110">
        <v>35400</v>
      </c>
      <c r="E133" s="110">
        <v>29120</v>
      </c>
      <c r="F133" s="110">
        <f>SUM(D133-E133)</f>
        <v>6280</v>
      </c>
    </row>
    <row r="134" spans="1:6" ht="15">
      <c r="A134" s="114" t="s">
        <v>410</v>
      </c>
      <c r="B134" s="108">
        <v>200</v>
      </c>
      <c r="C134" s="143" t="s">
        <v>411</v>
      </c>
      <c r="D134" s="110">
        <v>11000</v>
      </c>
      <c r="E134" s="110">
        <v>7000</v>
      </c>
      <c r="F134" s="110">
        <f>D134-E134</f>
        <v>4000</v>
      </c>
    </row>
    <row r="135" spans="1:6" ht="45">
      <c r="A135" s="114" t="s">
        <v>108</v>
      </c>
      <c r="B135" s="108" t="s">
        <v>79</v>
      </c>
      <c r="C135" s="108" t="s">
        <v>392</v>
      </c>
      <c r="D135" s="110">
        <v>13600</v>
      </c>
      <c r="E135" s="110">
        <v>13600</v>
      </c>
      <c r="F135" s="110">
        <f>SUM(D135-E135)</f>
        <v>0</v>
      </c>
    </row>
    <row r="136" spans="1:6" ht="179.25" customHeight="1">
      <c r="A136" s="114" t="s">
        <v>109</v>
      </c>
      <c r="B136" s="108" t="s">
        <v>79</v>
      </c>
      <c r="C136" s="108" t="s">
        <v>393</v>
      </c>
      <c r="D136" s="110">
        <v>13600</v>
      </c>
      <c r="E136" s="110">
        <v>13600</v>
      </c>
      <c r="F136" s="110">
        <f>SUM(D136-E136)</f>
        <v>0</v>
      </c>
    </row>
    <row r="137" spans="1:6" ht="75">
      <c r="A137" s="114" t="s">
        <v>66</v>
      </c>
      <c r="B137" s="108" t="s">
        <v>79</v>
      </c>
      <c r="C137" s="108" t="s">
        <v>394</v>
      </c>
      <c r="D137" s="110">
        <v>13600</v>
      </c>
      <c r="E137" s="110">
        <v>13600</v>
      </c>
      <c r="F137" s="110">
        <f>SUM(D137-E137)</f>
        <v>0</v>
      </c>
    </row>
    <row r="138" spans="1:6" ht="45">
      <c r="A138" s="134" t="s">
        <v>110</v>
      </c>
      <c r="B138" s="109" t="s">
        <v>111</v>
      </c>
      <c r="C138" s="144" t="s">
        <v>118</v>
      </c>
      <c r="D138" s="117">
        <v>-802000</v>
      </c>
      <c r="E138" s="117">
        <v>-413593.17</v>
      </c>
      <c r="F138" s="131">
        <f>D138-E138</f>
        <v>-388406.83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5">
      <selection activeCell="H28" sqref="H28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115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116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117</v>
      </c>
      <c r="B11" s="70" t="s">
        <v>32</v>
      </c>
      <c r="C11" s="71" t="s">
        <v>118</v>
      </c>
      <c r="D11" s="72">
        <f>D20</f>
        <v>1872400</v>
      </c>
      <c r="E11" s="73">
        <f>E20</f>
        <v>413593.1699999999</v>
      </c>
      <c r="F11" s="74">
        <f>F20</f>
        <v>1458806.83</v>
      </c>
    </row>
    <row r="12" spans="1:6" ht="15">
      <c r="A12" s="75" t="s">
        <v>119</v>
      </c>
      <c r="B12" s="76"/>
      <c r="C12" s="77"/>
      <c r="D12" s="78"/>
      <c r="E12" s="79"/>
      <c r="F12" s="80"/>
    </row>
    <row r="13" spans="1:6" ht="26.25">
      <c r="A13" s="69" t="s">
        <v>120</v>
      </c>
      <c r="B13" s="81" t="s">
        <v>121</v>
      </c>
      <c r="C13" s="82" t="s">
        <v>118</v>
      </c>
      <c r="D13" s="83" t="s">
        <v>114</v>
      </c>
      <c r="E13" s="83" t="s">
        <v>114</v>
      </c>
      <c r="F13" s="84" t="s">
        <v>114</v>
      </c>
    </row>
    <row r="14" spans="1:6" ht="15">
      <c r="A14" s="75" t="s">
        <v>122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114</v>
      </c>
      <c r="E16" s="83" t="s">
        <v>114</v>
      </c>
      <c r="F16" s="84" t="s">
        <v>114</v>
      </c>
    </row>
    <row r="17" spans="1:6" ht="26.25">
      <c r="A17" s="69" t="s">
        <v>123</v>
      </c>
      <c r="B17" s="90" t="s">
        <v>33</v>
      </c>
      <c r="C17" s="82" t="s">
        <v>118</v>
      </c>
      <c r="D17" s="83" t="s">
        <v>114</v>
      </c>
      <c r="E17" s="83" t="s">
        <v>114</v>
      </c>
      <c r="F17" s="84" t="s">
        <v>114</v>
      </c>
    </row>
    <row r="18" spans="1:6" ht="15">
      <c r="A18" s="75" t="s">
        <v>122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114</v>
      </c>
      <c r="E19" s="83" t="s">
        <v>114</v>
      </c>
      <c r="F19" s="84" t="s">
        <v>114</v>
      </c>
    </row>
    <row r="20" spans="1:6" ht="15">
      <c r="A20" s="69" t="s">
        <v>124</v>
      </c>
      <c r="B20" s="90" t="s">
        <v>112</v>
      </c>
      <c r="C20" s="91" t="s">
        <v>125</v>
      </c>
      <c r="D20" s="83">
        <f>D21+D25</f>
        <v>1872400</v>
      </c>
      <c r="E20" s="83">
        <f>E21+E25</f>
        <v>413593.1699999999</v>
      </c>
      <c r="F20" s="92">
        <f>D20-E20</f>
        <v>1458806.83</v>
      </c>
    </row>
    <row r="21" spans="1:6" ht="26.25">
      <c r="A21" s="69" t="s">
        <v>153</v>
      </c>
      <c r="B21" s="90" t="s">
        <v>113</v>
      </c>
      <c r="C21" s="91" t="s">
        <v>126</v>
      </c>
      <c r="D21" s="83">
        <f aca="true" t="shared" si="0" ref="D21:E23">D22</f>
        <v>-8994700</v>
      </c>
      <c r="E21" s="83">
        <f>E22</f>
        <v>-8598851.61</v>
      </c>
      <c r="F21" s="93" t="s">
        <v>34</v>
      </c>
    </row>
    <row r="22" spans="1:6" ht="26.25">
      <c r="A22" s="94" t="s">
        <v>127</v>
      </c>
      <c r="B22" s="95">
        <v>710</v>
      </c>
      <c r="C22" s="91" t="s">
        <v>128</v>
      </c>
      <c r="D22" s="96">
        <f t="shared" si="0"/>
        <v>-8994700</v>
      </c>
      <c r="E22" s="83">
        <f t="shared" si="0"/>
        <v>-8598851.61</v>
      </c>
      <c r="F22" s="93" t="s">
        <v>34</v>
      </c>
    </row>
    <row r="23" spans="1:6" ht="26.25">
      <c r="A23" s="94" t="s">
        <v>129</v>
      </c>
      <c r="B23" s="95">
        <v>710</v>
      </c>
      <c r="C23" s="91" t="s">
        <v>130</v>
      </c>
      <c r="D23" s="96">
        <f t="shared" si="0"/>
        <v>-8994700</v>
      </c>
      <c r="E23" s="83">
        <f>E24</f>
        <v>-8598851.61</v>
      </c>
      <c r="F23" s="93" t="s">
        <v>34</v>
      </c>
    </row>
    <row r="24" spans="1:6" ht="45.75" customHeight="1">
      <c r="A24" s="94" t="s">
        <v>154</v>
      </c>
      <c r="B24" s="95">
        <v>710</v>
      </c>
      <c r="C24" s="91" t="s">
        <v>131</v>
      </c>
      <c r="D24" s="96">
        <v>-8994700</v>
      </c>
      <c r="E24" s="83">
        <v>-8598851.61</v>
      </c>
      <c r="F24" s="97" t="s">
        <v>34</v>
      </c>
    </row>
    <row r="25" spans="1:6" ht="33.75" customHeight="1">
      <c r="A25" s="94" t="s">
        <v>132</v>
      </c>
      <c r="B25" s="95">
        <v>720</v>
      </c>
      <c r="C25" s="91" t="s">
        <v>133</v>
      </c>
      <c r="D25" s="98">
        <f aca="true" t="shared" si="1" ref="D25:E27">D26</f>
        <v>10867100</v>
      </c>
      <c r="E25" s="98">
        <f t="shared" si="1"/>
        <v>9012444.78</v>
      </c>
      <c r="F25" s="97" t="s">
        <v>34</v>
      </c>
    </row>
    <row r="26" spans="1:6" ht="33.75" customHeight="1">
      <c r="A26" s="94" t="s">
        <v>134</v>
      </c>
      <c r="B26" s="95">
        <v>720</v>
      </c>
      <c r="C26" s="91" t="s">
        <v>135</v>
      </c>
      <c r="D26" s="98">
        <f t="shared" si="1"/>
        <v>10867100</v>
      </c>
      <c r="E26" s="98">
        <f t="shared" si="1"/>
        <v>9012444.78</v>
      </c>
      <c r="F26" s="97" t="s">
        <v>34</v>
      </c>
    </row>
    <row r="27" spans="1:6" ht="27.75" customHeight="1">
      <c r="A27" s="94" t="s">
        <v>136</v>
      </c>
      <c r="B27" s="95">
        <v>720</v>
      </c>
      <c r="C27" s="91" t="s">
        <v>137</v>
      </c>
      <c r="D27" s="98">
        <f>D28</f>
        <v>10867100</v>
      </c>
      <c r="E27" s="98">
        <f t="shared" si="1"/>
        <v>9012444.78</v>
      </c>
      <c r="F27" s="97" t="s">
        <v>34</v>
      </c>
    </row>
    <row r="28" spans="1:6" ht="41.25" customHeight="1">
      <c r="A28" s="99" t="s">
        <v>155</v>
      </c>
      <c r="B28" s="95">
        <v>720</v>
      </c>
      <c r="C28" s="91" t="s">
        <v>138</v>
      </c>
      <c r="D28" s="98">
        <v>10867100</v>
      </c>
      <c r="E28" s="98">
        <v>9012444.78</v>
      </c>
      <c r="F28" s="97" t="s">
        <v>34</v>
      </c>
    </row>
    <row r="29" spans="1:6" ht="15.75" thickBot="1">
      <c r="A29" s="60"/>
      <c r="B29" s="52"/>
      <c r="C29" s="53"/>
      <c r="D29" s="53"/>
      <c r="E29" s="53"/>
      <c r="F29" s="54" t="s">
        <v>34</v>
      </c>
    </row>
    <row r="30" spans="1:6" ht="35.25" customHeight="1">
      <c r="A30" s="68" t="s">
        <v>144</v>
      </c>
      <c r="B30" s="100"/>
      <c r="C30" s="101" t="s">
        <v>150</v>
      </c>
      <c r="D30" s="101"/>
      <c r="E30" s="28"/>
      <c r="F30" s="28"/>
    </row>
    <row r="31" spans="1:6" ht="12.75" customHeight="1" hidden="1">
      <c r="A31" s="102" t="s">
        <v>139</v>
      </c>
      <c r="B31" s="100"/>
      <c r="C31" s="101" t="s">
        <v>140</v>
      </c>
      <c r="D31" s="101"/>
      <c r="E31" s="28"/>
      <c r="F31" s="28"/>
    </row>
    <row r="32" spans="1:6" ht="16.5" customHeight="1">
      <c r="A32" s="1" t="s">
        <v>145</v>
      </c>
      <c r="B32" s="100"/>
      <c r="C32" s="101"/>
      <c r="D32" s="101"/>
      <c r="E32" s="28"/>
      <c r="F32" s="28"/>
    </row>
    <row r="33" spans="1:6" ht="20.25" customHeight="1">
      <c r="A33" s="102" t="s">
        <v>141</v>
      </c>
      <c r="B33" s="100"/>
      <c r="C33" s="101" t="s">
        <v>143</v>
      </c>
      <c r="D33" s="101"/>
      <c r="E33" s="28"/>
      <c r="F33" s="28"/>
    </row>
    <row r="34" spans="1:6" ht="15">
      <c r="A34" s="1" t="s">
        <v>35</v>
      </c>
      <c r="B34" s="100"/>
      <c r="C34" s="101"/>
      <c r="D34" s="101"/>
      <c r="E34" s="28"/>
      <c r="F34" s="28"/>
    </row>
    <row r="35" spans="1:6" ht="15">
      <c r="A35" s="1" t="s">
        <v>142</v>
      </c>
      <c r="B35" s="100"/>
      <c r="C35" s="101" t="s">
        <v>156</v>
      </c>
      <c r="D35" s="101"/>
      <c r="E35" s="28"/>
      <c r="F35" s="28"/>
    </row>
    <row r="36" spans="1:6" ht="15">
      <c r="A36" s="1" t="s">
        <v>36</v>
      </c>
      <c r="B36" s="100"/>
      <c r="C36" s="101"/>
      <c r="D36" s="101"/>
      <c r="E36" s="28"/>
      <c r="F36" s="28"/>
    </row>
    <row r="37" spans="1:6" ht="15">
      <c r="A37" s="1"/>
      <c r="B37" s="100"/>
      <c r="C37" s="101"/>
      <c r="D37" s="101"/>
      <c r="E37" s="28"/>
      <c r="F37" s="28"/>
    </row>
    <row r="38" spans="1:6" ht="15">
      <c r="A38" s="35" t="s">
        <v>415</v>
      </c>
      <c r="B38" s="55"/>
      <c r="C38" s="28"/>
      <c r="D38" s="28"/>
      <c r="E38" s="28"/>
      <c r="F38" s="28"/>
    </row>
    <row r="39" spans="1:6" ht="15">
      <c r="A39" s="51"/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235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2016-09-08T05:29:20Z</cp:lastPrinted>
  <dcterms:created xsi:type="dcterms:W3CDTF">2006-09-28T05:33:49Z</dcterms:created>
  <dcterms:modified xsi:type="dcterms:W3CDTF">2016-12-22T05:45:06Z</dcterms:modified>
  <cp:category/>
  <cp:version/>
  <cp:contentType/>
  <cp:contentStatus/>
</cp:coreProperties>
</file>